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codeName="ThisWorkbook" autoCompressPictures="0"/>
  <bookViews>
    <workbookView xWindow="360" yWindow="320" windowWidth="28400" windowHeight="8340"/>
  </bookViews>
  <sheets>
    <sheet name="1. Start Here" sheetId="16" r:id="rId1"/>
    <sheet name="1a. Direct from PDF (a)" sheetId="13" r:id="rId2"/>
    <sheet name="1b. Direct from PDF (b)" sheetId="11" r:id="rId3"/>
    <sheet name="1c. Backup" sheetId="14" r:id="rId4"/>
    <sheet name="2. Cleaned-up Data" sheetId="6" r:id="rId5"/>
    <sheet name="3. Next Starting Point" sheetId="18" r:id="rId6"/>
    <sheet name="3a. Pop Data" sheetId="7" r:id="rId7"/>
    <sheet name="3b. Lookup Divisions" sheetId="8" r:id="rId8"/>
    <sheet name="4. Analyzed Data" sheetId="17" r:id="rId9"/>
    <sheet name="5. Final Starting Point" sheetId="20" r:id="rId10"/>
    <sheet name="5a. Pivot Sample" sheetId="21" r:id="rId11"/>
    <sheet name="6. Final Outcome" sheetId="19" r:id="rId12"/>
  </sheets>
  <definedNames>
    <definedName name="_xlnm._FilterDatabase" localSheetId="4" hidden="1">'2. Cleaned-up Data'!$A$5:$G$56</definedName>
    <definedName name="_xlnm._FilterDatabase" localSheetId="5" hidden="1">'3. Next Starting Point'!$A$5:$G$56</definedName>
    <definedName name="_xlnm._FilterDatabase" localSheetId="6" hidden="1">'3a. Pop Data'!$A$7:$A$58</definedName>
    <definedName name="_xlnm._FilterDatabase" localSheetId="8" hidden="1">'4. Analyzed Data'!$A$5:$M$55</definedName>
    <definedName name="_xlnm._FilterDatabase" localSheetId="9" hidden="1">'5. Final Starting Point'!$A$5:$M$55</definedName>
    <definedName name="_xlnm._FilterDatabase" localSheetId="11" hidden="1">'6. Final Outcome'!$A$5:$N$55</definedName>
  </definedNames>
  <calcPr calcId="140001" concurrentCalc="0"/>
  <pivotCaches>
    <pivotCache cacheId="0" r:id="rId1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8" i="20"/>
  <c r="K58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8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8" i="20"/>
  <c r="G6" i="20"/>
  <c r="H6" i="20"/>
  <c r="G7" i="20"/>
  <c r="H7" i="20"/>
  <c r="G8" i="20"/>
  <c r="H8" i="20"/>
  <c r="G9" i="20"/>
  <c r="H9" i="20"/>
  <c r="G10" i="20"/>
  <c r="H10" i="20"/>
  <c r="G11" i="20"/>
  <c r="H11" i="20"/>
  <c r="G12" i="20"/>
  <c r="H12" i="20"/>
  <c r="G13" i="20"/>
  <c r="H13" i="20"/>
  <c r="G14" i="20"/>
  <c r="H14" i="20"/>
  <c r="G15" i="20"/>
  <c r="H15" i="20"/>
  <c r="G16" i="20"/>
  <c r="H16" i="20"/>
  <c r="G17" i="20"/>
  <c r="H17" i="20"/>
  <c r="G18" i="20"/>
  <c r="H18" i="20"/>
  <c r="G19" i="20"/>
  <c r="H19" i="20"/>
  <c r="G20" i="20"/>
  <c r="H20" i="20"/>
  <c r="G21" i="20"/>
  <c r="H21" i="20"/>
  <c r="G22" i="20"/>
  <c r="H22" i="20"/>
  <c r="G23" i="20"/>
  <c r="H23" i="20"/>
  <c r="G24" i="20"/>
  <c r="H24" i="20"/>
  <c r="G25" i="20"/>
  <c r="H25" i="20"/>
  <c r="G26" i="20"/>
  <c r="H26" i="20"/>
  <c r="G27" i="20"/>
  <c r="H27" i="20"/>
  <c r="G28" i="20"/>
  <c r="H28" i="20"/>
  <c r="G29" i="20"/>
  <c r="H29" i="20"/>
  <c r="G30" i="20"/>
  <c r="H30" i="20"/>
  <c r="G31" i="20"/>
  <c r="H31" i="20"/>
  <c r="G32" i="20"/>
  <c r="H32" i="20"/>
  <c r="G33" i="20"/>
  <c r="H33" i="20"/>
  <c r="G34" i="20"/>
  <c r="H34" i="20"/>
  <c r="G35" i="20"/>
  <c r="H35" i="20"/>
  <c r="G36" i="20"/>
  <c r="H36" i="20"/>
  <c r="G37" i="20"/>
  <c r="H37" i="20"/>
  <c r="G38" i="20"/>
  <c r="H38" i="20"/>
  <c r="G39" i="20"/>
  <c r="H39" i="20"/>
  <c r="G40" i="20"/>
  <c r="H40" i="20"/>
  <c r="G41" i="20"/>
  <c r="H41" i="20"/>
  <c r="G42" i="20"/>
  <c r="H42" i="20"/>
  <c r="G43" i="20"/>
  <c r="H43" i="20"/>
  <c r="G44" i="20"/>
  <c r="H44" i="20"/>
  <c r="G45" i="20"/>
  <c r="H45" i="20"/>
  <c r="G46" i="20"/>
  <c r="H46" i="20"/>
  <c r="G47" i="20"/>
  <c r="H47" i="20"/>
  <c r="G48" i="20"/>
  <c r="H48" i="20"/>
  <c r="G49" i="20"/>
  <c r="H49" i="20"/>
  <c r="G50" i="20"/>
  <c r="H50" i="20"/>
  <c r="G51" i="20"/>
  <c r="H51" i="20"/>
  <c r="G52" i="20"/>
  <c r="H52" i="20"/>
  <c r="G53" i="20"/>
  <c r="H53" i="20"/>
  <c r="G54" i="20"/>
  <c r="H54" i="20"/>
  <c r="G55" i="20"/>
  <c r="H55" i="20"/>
  <c r="H58" i="20"/>
  <c r="G58" i="20"/>
  <c r="E57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8" i="20"/>
  <c r="E58" i="20"/>
  <c r="D58" i="20"/>
  <c r="C58" i="20"/>
  <c r="B58" i="20"/>
  <c r="B57" i="20"/>
  <c r="K57" i="20"/>
  <c r="M57" i="20"/>
  <c r="D57" i="20"/>
  <c r="J57" i="20"/>
  <c r="I57" i="20"/>
  <c r="H57" i="20"/>
  <c r="G57" i="20"/>
  <c r="F57" i="20"/>
  <c r="C57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M2" i="20"/>
  <c r="M24" i="19"/>
  <c r="M48" i="19"/>
  <c r="M17" i="19"/>
  <c r="M44" i="19"/>
  <c r="M12" i="19"/>
  <c r="M32" i="19"/>
  <c r="M27" i="19"/>
  <c r="M6" i="19"/>
  <c r="M26" i="19"/>
  <c r="M31" i="19"/>
  <c r="M54" i="19"/>
  <c r="M29" i="19"/>
  <c r="M20" i="19"/>
  <c r="M21" i="19"/>
  <c r="M36" i="19"/>
  <c r="M50" i="19"/>
  <c r="M18" i="19"/>
  <c r="M34" i="19"/>
  <c r="M10" i="19"/>
  <c r="M13" i="19"/>
  <c r="M28" i="19"/>
  <c r="M25" i="19"/>
  <c r="M9" i="19"/>
  <c r="M23" i="19"/>
  <c r="M33" i="19"/>
  <c r="M46" i="19"/>
  <c r="M47" i="19"/>
  <c r="M43" i="19"/>
  <c r="M22" i="19"/>
  <c r="M8" i="19"/>
  <c r="M39" i="19"/>
  <c r="M15" i="19"/>
  <c r="M16" i="19"/>
  <c r="M53" i="19"/>
  <c r="M35" i="19"/>
  <c r="M52" i="19"/>
  <c r="M42" i="19"/>
  <c r="M19" i="19"/>
  <c r="M40" i="19"/>
  <c r="M11" i="19"/>
  <c r="M51" i="19"/>
  <c r="M30" i="19"/>
  <c r="M41" i="19"/>
  <c r="M49" i="19"/>
  <c r="M7" i="19"/>
  <c r="M45" i="19"/>
  <c r="M38" i="19"/>
  <c r="M14" i="19"/>
  <c r="M37" i="19"/>
  <c r="M55" i="19"/>
  <c r="M58" i="19"/>
  <c r="K58" i="19"/>
  <c r="J24" i="19"/>
  <c r="J48" i="19"/>
  <c r="J17" i="19"/>
  <c r="J44" i="19"/>
  <c r="J12" i="19"/>
  <c r="J32" i="19"/>
  <c r="J27" i="19"/>
  <c r="J6" i="19"/>
  <c r="J26" i="19"/>
  <c r="J31" i="19"/>
  <c r="J54" i="19"/>
  <c r="J29" i="19"/>
  <c r="J20" i="19"/>
  <c r="J21" i="19"/>
  <c r="J36" i="19"/>
  <c r="J50" i="19"/>
  <c r="J18" i="19"/>
  <c r="J34" i="19"/>
  <c r="J10" i="19"/>
  <c r="J13" i="19"/>
  <c r="J28" i="19"/>
  <c r="J25" i="19"/>
  <c r="J9" i="19"/>
  <c r="J23" i="19"/>
  <c r="J33" i="19"/>
  <c r="J46" i="19"/>
  <c r="J47" i="19"/>
  <c r="J43" i="19"/>
  <c r="J22" i="19"/>
  <c r="J8" i="19"/>
  <c r="J39" i="19"/>
  <c r="J15" i="19"/>
  <c r="J16" i="19"/>
  <c r="J53" i="19"/>
  <c r="J35" i="19"/>
  <c r="J52" i="19"/>
  <c r="J42" i="19"/>
  <c r="J19" i="19"/>
  <c r="J40" i="19"/>
  <c r="J11" i="19"/>
  <c r="J51" i="19"/>
  <c r="J30" i="19"/>
  <c r="J41" i="19"/>
  <c r="J49" i="19"/>
  <c r="J7" i="19"/>
  <c r="J45" i="19"/>
  <c r="J38" i="19"/>
  <c r="J14" i="19"/>
  <c r="J37" i="19"/>
  <c r="J55" i="19"/>
  <c r="J58" i="19"/>
  <c r="I24" i="19"/>
  <c r="I48" i="19"/>
  <c r="I17" i="19"/>
  <c r="I44" i="19"/>
  <c r="I12" i="19"/>
  <c r="I32" i="19"/>
  <c r="I27" i="19"/>
  <c r="I6" i="19"/>
  <c r="I26" i="19"/>
  <c r="I31" i="19"/>
  <c r="I54" i="19"/>
  <c r="I29" i="19"/>
  <c r="I20" i="19"/>
  <c r="I21" i="19"/>
  <c r="I36" i="19"/>
  <c r="I50" i="19"/>
  <c r="I18" i="19"/>
  <c r="I34" i="19"/>
  <c r="I10" i="19"/>
  <c r="I13" i="19"/>
  <c r="I28" i="19"/>
  <c r="I25" i="19"/>
  <c r="I9" i="19"/>
  <c r="I23" i="19"/>
  <c r="I33" i="19"/>
  <c r="I46" i="19"/>
  <c r="I47" i="19"/>
  <c r="I43" i="19"/>
  <c r="I22" i="19"/>
  <c r="I8" i="19"/>
  <c r="I39" i="19"/>
  <c r="I15" i="19"/>
  <c r="I16" i="19"/>
  <c r="I53" i="19"/>
  <c r="I35" i="19"/>
  <c r="I52" i="19"/>
  <c r="I42" i="19"/>
  <c r="I19" i="19"/>
  <c r="I40" i="19"/>
  <c r="I11" i="19"/>
  <c r="I51" i="19"/>
  <c r="I30" i="19"/>
  <c r="I41" i="19"/>
  <c r="I49" i="19"/>
  <c r="I7" i="19"/>
  <c r="I45" i="19"/>
  <c r="I38" i="19"/>
  <c r="I14" i="19"/>
  <c r="I37" i="19"/>
  <c r="I55" i="19"/>
  <c r="I58" i="19"/>
  <c r="G24" i="19"/>
  <c r="H24" i="19"/>
  <c r="G48" i="19"/>
  <c r="H48" i="19"/>
  <c r="G17" i="19"/>
  <c r="H17" i="19"/>
  <c r="G44" i="19"/>
  <c r="H44" i="19"/>
  <c r="G12" i="19"/>
  <c r="H12" i="19"/>
  <c r="G32" i="19"/>
  <c r="H32" i="19"/>
  <c r="G27" i="19"/>
  <c r="H27" i="19"/>
  <c r="G6" i="19"/>
  <c r="H6" i="19"/>
  <c r="G26" i="19"/>
  <c r="H26" i="19"/>
  <c r="G31" i="19"/>
  <c r="H31" i="19"/>
  <c r="G54" i="19"/>
  <c r="H54" i="19"/>
  <c r="G29" i="19"/>
  <c r="H29" i="19"/>
  <c r="G20" i="19"/>
  <c r="H20" i="19"/>
  <c r="G21" i="19"/>
  <c r="H21" i="19"/>
  <c r="G36" i="19"/>
  <c r="H36" i="19"/>
  <c r="G50" i="19"/>
  <c r="H50" i="19"/>
  <c r="G18" i="19"/>
  <c r="H18" i="19"/>
  <c r="G34" i="19"/>
  <c r="H34" i="19"/>
  <c r="G10" i="19"/>
  <c r="H10" i="19"/>
  <c r="G13" i="19"/>
  <c r="H13" i="19"/>
  <c r="G28" i="19"/>
  <c r="H28" i="19"/>
  <c r="G25" i="19"/>
  <c r="H25" i="19"/>
  <c r="G9" i="19"/>
  <c r="H9" i="19"/>
  <c r="G23" i="19"/>
  <c r="H23" i="19"/>
  <c r="G33" i="19"/>
  <c r="H33" i="19"/>
  <c r="G46" i="19"/>
  <c r="H46" i="19"/>
  <c r="G47" i="19"/>
  <c r="H47" i="19"/>
  <c r="G43" i="19"/>
  <c r="H43" i="19"/>
  <c r="G22" i="19"/>
  <c r="H22" i="19"/>
  <c r="G8" i="19"/>
  <c r="H8" i="19"/>
  <c r="G39" i="19"/>
  <c r="H39" i="19"/>
  <c r="G15" i="19"/>
  <c r="H15" i="19"/>
  <c r="G16" i="19"/>
  <c r="H16" i="19"/>
  <c r="G53" i="19"/>
  <c r="H53" i="19"/>
  <c r="G35" i="19"/>
  <c r="H35" i="19"/>
  <c r="G52" i="19"/>
  <c r="H52" i="19"/>
  <c r="G42" i="19"/>
  <c r="H42" i="19"/>
  <c r="G19" i="19"/>
  <c r="H19" i="19"/>
  <c r="G40" i="19"/>
  <c r="H40" i="19"/>
  <c r="G11" i="19"/>
  <c r="H11" i="19"/>
  <c r="G51" i="19"/>
  <c r="H51" i="19"/>
  <c r="G30" i="19"/>
  <c r="H30" i="19"/>
  <c r="G41" i="19"/>
  <c r="H41" i="19"/>
  <c r="G49" i="19"/>
  <c r="H49" i="19"/>
  <c r="G7" i="19"/>
  <c r="H7" i="19"/>
  <c r="G45" i="19"/>
  <c r="H45" i="19"/>
  <c r="G38" i="19"/>
  <c r="H38" i="19"/>
  <c r="G14" i="19"/>
  <c r="H14" i="19"/>
  <c r="G37" i="19"/>
  <c r="H37" i="19"/>
  <c r="G55" i="19"/>
  <c r="H55" i="19"/>
  <c r="H58" i="19"/>
  <c r="G58" i="19"/>
  <c r="E57" i="19"/>
  <c r="F24" i="19"/>
  <c r="F48" i="19"/>
  <c r="F17" i="19"/>
  <c r="F44" i="19"/>
  <c r="F12" i="19"/>
  <c r="F32" i="19"/>
  <c r="F27" i="19"/>
  <c r="F6" i="19"/>
  <c r="F26" i="19"/>
  <c r="F31" i="19"/>
  <c r="F54" i="19"/>
  <c r="F29" i="19"/>
  <c r="F20" i="19"/>
  <c r="F21" i="19"/>
  <c r="F36" i="19"/>
  <c r="F50" i="19"/>
  <c r="F18" i="19"/>
  <c r="F34" i="19"/>
  <c r="F10" i="19"/>
  <c r="F13" i="19"/>
  <c r="F28" i="19"/>
  <c r="F25" i="19"/>
  <c r="F9" i="19"/>
  <c r="F23" i="19"/>
  <c r="F33" i="19"/>
  <c r="F46" i="19"/>
  <c r="F47" i="19"/>
  <c r="F43" i="19"/>
  <c r="F22" i="19"/>
  <c r="F8" i="19"/>
  <c r="F39" i="19"/>
  <c r="F15" i="19"/>
  <c r="F16" i="19"/>
  <c r="F53" i="19"/>
  <c r="F35" i="19"/>
  <c r="F52" i="19"/>
  <c r="F42" i="19"/>
  <c r="F19" i="19"/>
  <c r="F40" i="19"/>
  <c r="F11" i="19"/>
  <c r="F51" i="19"/>
  <c r="F30" i="19"/>
  <c r="F41" i="19"/>
  <c r="F49" i="19"/>
  <c r="F7" i="19"/>
  <c r="F45" i="19"/>
  <c r="F38" i="19"/>
  <c r="F14" i="19"/>
  <c r="F37" i="19"/>
  <c r="F55" i="19"/>
  <c r="F58" i="19"/>
  <c r="E58" i="19"/>
  <c r="D58" i="19"/>
  <c r="C58" i="19"/>
  <c r="B58" i="19"/>
  <c r="B57" i="19"/>
  <c r="K57" i="19"/>
  <c r="M57" i="19"/>
  <c r="D57" i="19"/>
  <c r="J57" i="19"/>
  <c r="I57" i="19"/>
  <c r="H57" i="19"/>
  <c r="G57" i="19"/>
  <c r="F57" i="19"/>
  <c r="C57" i="19"/>
  <c r="N55" i="19"/>
  <c r="N37" i="19"/>
  <c r="N14" i="19"/>
  <c r="N38" i="19"/>
  <c r="N45" i="19"/>
  <c r="N7" i="19"/>
  <c r="N49" i="19"/>
  <c r="N41" i="19"/>
  <c r="N30" i="19"/>
  <c r="N51" i="19"/>
  <c r="N11" i="19"/>
  <c r="N40" i="19"/>
  <c r="N19" i="19"/>
  <c r="N42" i="19"/>
  <c r="N52" i="19"/>
  <c r="N35" i="19"/>
  <c r="N53" i="19"/>
  <c r="N16" i="19"/>
  <c r="N15" i="19"/>
  <c r="N39" i="19"/>
  <c r="N8" i="19"/>
  <c r="N22" i="19"/>
  <c r="N43" i="19"/>
  <c r="N47" i="19"/>
  <c r="N46" i="19"/>
  <c r="N33" i="19"/>
  <c r="N23" i="19"/>
  <c r="N9" i="19"/>
  <c r="N25" i="19"/>
  <c r="N28" i="19"/>
  <c r="N13" i="19"/>
  <c r="N10" i="19"/>
  <c r="N34" i="19"/>
  <c r="N18" i="19"/>
  <c r="N50" i="19"/>
  <c r="N36" i="19"/>
  <c r="N21" i="19"/>
  <c r="N20" i="19"/>
  <c r="N29" i="19"/>
  <c r="N54" i="19"/>
  <c r="N31" i="19"/>
  <c r="N26" i="19"/>
  <c r="N6" i="19"/>
  <c r="N27" i="19"/>
  <c r="N32" i="19"/>
  <c r="N12" i="19"/>
  <c r="N44" i="19"/>
  <c r="N17" i="19"/>
  <c r="N48" i="19"/>
  <c r="N24" i="19"/>
  <c r="M2" i="19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6" i="17"/>
  <c r="E57" i="18"/>
  <c r="F57" i="18"/>
  <c r="D57" i="18"/>
  <c r="B57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C58" i="17"/>
  <c r="D58" i="17"/>
  <c r="E58" i="17"/>
  <c r="E57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8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8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8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8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8" i="17"/>
  <c r="K58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8" i="17"/>
  <c r="B58" i="17"/>
  <c r="G57" i="17"/>
  <c r="B57" i="17"/>
  <c r="C57" i="17"/>
  <c r="K57" i="17"/>
  <c r="M57" i="17"/>
  <c r="D57" i="17"/>
  <c r="J57" i="17"/>
  <c r="I57" i="17"/>
  <c r="H57" i="17"/>
  <c r="F57" i="17"/>
  <c r="E57" i="6"/>
  <c r="F57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6" i="6"/>
  <c r="O56" i="14"/>
  <c r="N56" i="14"/>
  <c r="M56" i="14"/>
  <c r="L56" i="14"/>
  <c r="K56" i="14"/>
  <c r="J56" i="14"/>
  <c r="O55" i="14"/>
  <c r="N55" i="14"/>
  <c r="M55" i="14"/>
  <c r="L55" i="14"/>
  <c r="K55" i="14"/>
  <c r="J55" i="14"/>
  <c r="O54" i="14"/>
  <c r="N54" i="14"/>
  <c r="M54" i="14"/>
  <c r="L54" i="14"/>
  <c r="K54" i="14"/>
  <c r="J54" i="14"/>
  <c r="O53" i="14"/>
  <c r="N53" i="14"/>
  <c r="M53" i="14"/>
  <c r="L53" i="14"/>
  <c r="K53" i="14"/>
  <c r="J53" i="14"/>
  <c r="O52" i="14"/>
  <c r="N52" i="14"/>
  <c r="M52" i="14"/>
  <c r="L52" i="14"/>
  <c r="K52" i="14"/>
  <c r="J52" i="14"/>
  <c r="O51" i="14"/>
  <c r="N51" i="14"/>
  <c r="M51" i="14"/>
  <c r="L51" i="14"/>
  <c r="K51" i="14"/>
  <c r="J51" i="14"/>
  <c r="O50" i="14"/>
  <c r="N50" i="14"/>
  <c r="M50" i="14"/>
  <c r="L50" i="14"/>
  <c r="K50" i="14"/>
  <c r="J50" i="14"/>
  <c r="O49" i="14"/>
  <c r="N49" i="14"/>
  <c r="M49" i="14"/>
  <c r="L49" i="14"/>
  <c r="K49" i="14"/>
  <c r="J49" i="14"/>
  <c r="O48" i="14"/>
  <c r="N48" i="14"/>
  <c r="M48" i="14"/>
  <c r="L48" i="14"/>
  <c r="K48" i="14"/>
  <c r="J48" i="14"/>
  <c r="O47" i="14"/>
  <c r="N47" i="14"/>
  <c r="M47" i="14"/>
  <c r="L47" i="14"/>
  <c r="K47" i="14"/>
  <c r="J47" i="14"/>
  <c r="O46" i="14"/>
  <c r="N46" i="14"/>
  <c r="M46" i="14"/>
  <c r="L46" i="14"/>
  <c r="K46" i="14"/>
  <c r="J46" i="14"/>
  <c r="O45" i="14"/>
  <c r="N45" i="14"/>
  <c r="M45" i="14"/>
  <c r="L45" i="14"/>
  <c r="K45" i="14"/>
  <c r="J45" i="14"/>
  <c r="O44" i="14"/>
  <c r="N44" i="14"/>
  <c r="M44" i="14"/>
  <c r="L44" i="14"/>
  <c r="K44" i="14"/>
  <c r="J44" i="14"/>
  <c r="O43" i="14"/>
  <c r="N43" i="14"/>
  <c r="M43" i="14"/>
  <c r="L43" i="14"/>
  <c r="K43" i="14"/>
  <c r="J43" i="14"/>
  <c r="O42" i="14"/>
  <c r="N42" i="14"/>
  <c r="M42" i="14"/>
  <c r="L42" i="14"/>
  <c r="K42" i="14"/>
  <c r="J42" i="14"/>
  <c r="O41" i="14"/>
  <c r="N41" i="14"/>
  <c r="M41" i="14"/>
  <c r="L41" i="14"/>
  <c r="K41" i="14"/>
  <c r="J41" i="14"/>
  <c r="O40" i="14"/>
  <c r="N40" i="14"/>
  <c r="M40" i="14"/>
  <c r="L40" i="14"/>
  <c r="K40" i="14"/>
  <c r="J40" i="14"/>
  <c r="O39" i="14"/>
  <c r="N39" i="14"/>
  <c r="M39" i="14"/>
  <c r="L39" i="14"/>
  <c r="K39" i="14"/>
  <c r="J39" i="14"/>
  <c r="O38" i="14"/>
  <c r="N38" i="14"/>
  <c r="M38" i="14"/>
  <c r="L38" i="14"/>
  <c r="K38" i="14"/>
  <c r="J38" i="14"/>
  <c r="O37" i="14"/>
  <c r="N37" i="14"/>
  <c r="M37" i="14"/>
  <c r="L37" i="14"/>
  <c r="K37" i="14"/>
  <c r="J37" i="14"/>
  <c r="O36" i="14"/>
  <c r="N36" i="14"/>
  <c r="M36" i="14"/>
  <c r="L36" i="14"/>
  <c r="K36" i="14"/>
  <c r="J36" i="14"/>
  <c r="O35" i="14"/>
  <c r="N35" i="14"/>
  <c r="M35" i="14"/>
  <c r="L35" i="14"/>
  <c r="K35" i="14"/>
  <c r="J35" i="14"/>
  <c r="O34" i="14"/>
  <c r="N34" i="14"/>
  <c r="M34" i="14"/>
  <c r="L34" i="14"/>
  <c r="K34" i="14"/>
  <c r="J34" i="14"/>
  <c r="O33" i="14"/>
  <c r="N33" i="14"/>
  <c r="M33" i="14"/>
  <c r="L33" i="14"/>
  <c r="K33" i="14"/>
  <c r="J33" i="14"/>
  <c r="O32" i="14"/>
  <c r="N32" i="14"/>
  <c r="M32" i="14"/>
  <c r="L32" i="14"/>
  <c r="K32" i="14"/>
  <c r="J32" i="14"/>
  <c r="O31" i="14"/>
  <c r="N31" i="14"/>
  <c r="M31" i="14"/>
  <c r="L31" i="14"/>
  <c r="K31" i="14"/>
  <c r="J31" i="14"/>
  <c r="O30" i="14"/>
  <c r="N30" i="14"/>
  <c r="M30" i="14"/>
  <c r="L30" i="14"/>
  <c r="K30" i="14"/>
  <c r="J30" i="14"/>
  <c r="O29" i="14"/>
  <c r="N29" i="14"/>
  <c r="M29" i="14"/>
  <c r="L29" i="14"/>
  <c r="K29" i="14"/>
  <c r="J29" i="14"/>
  <c r="O28" i="14"/>
  <c r="N28" i="14"/>
  <c r="M28" i="14"/>
  <c r="L28" i="14"/>
  <c r="K28" i="14"/>
  <c r="J28" i="14"/>
  <c r="O27" i="14"/>
  <c r="N27" i="14"/>
  <c r="M27" i="14"/>
  <c r="L27" i="14"/>
  <c r="K27" i="14"/>
  <c r="J27" i="14"/>
  <c r="O26" i="14"/>
  <c r="N26" i="14"/>
  <c r="M26" i="14"/>
  <c r="L26" i="14"/>
  <c r="K26" i="14"/>
  <c r="J26" i="14"/>
  <c r="O25" i="14"/>
  <c r="N25" i="14"/>
  <c r="M25" i="14"/>
  <c r="L25" i="14"/>
  <c r="K25" i="14"/>
  <c r="J25" i="14"/>
  <c r="O24" i="14"/>
  <c r="N24" i="14"/>
  <c r="M24" i="14"/>
  <c r="L24" i="14"/>
  <c r="K24" i="14"/>
  <c r="J24" i="14"/>
  <c r="O23" i="14"/>
  <c r="N23" i="14"/>
  <c r="M23" i="14"/>
  <c r="L23" i="14"/>
  <c r="K23" i="14"/>
  <c r="J23" i="14"/>
  <c r="O22" i="14"/>
  <c r="N22" i="14"/>
  <c r="M22" i="14"/>
  <c r="L22" i="14"/>
  <c r="K22" i="14"/>
  <c r="J22" i="14"/>
  <c r="O21" i="14"/>
  <c r="N21" i="14"/>
  <c r="M21" i="14"/>
  <c r="L21" i="14"/>
  <c r="K21" i="14"/>
  <c r="J21" i="14"/>
  <c r="O20" i="14"/>
  <c r="N20" i="14"/>
  <c r="M20" i="14"/>
  <c r="L20" i="14"/>
  <c r="K20" i="14"/>
  <c r="J20" i="14"/>
  <c r="O19" i="14"/>
  <c r="N19" i="14"/>
  <c r="M19" i="14"/>
  <c r="L19" i="14"/>
  <c r="K19" i="14"/>
  <c r="J19" i="14"/>
  <c r="O18" i="14"/>
  <c r="N18" i="14"/>
  <c r="M18" i="14"/>
  <c r="L18" i="14"/>
  <c r="K18" i="14"/>
  <c r="J18" i="14"/>
  <c r="O17" i="14"/>
  <c r="N17" i="14"/>
  <c r="M17" i="14"/>
  <c r="L17" i="14"/>
  <c r="K17" i="14"/>
  <c r="J17" i="14"/>
  <c r="O16" i="14"/>
  <c r="N16" i="14"/>
  <c r="M16" i="14"/>
  <c r="L16" i="14"/>
  <c r="K16" i="14"/>
  <c r="J16" i="14"/>
  <c r="O15" i="14"/>
  <c r="N15" i="14"/>
  <c r="M15" i="14"/>
  <c r="L15" i="14"/>
  <c r="K15" i="14"/>
  <c r="J15" i="14"/>
  <c r="O14" i="14"/>
  <c r="N14" i="14"/>
  <c r="M14" i="14"/>
  <c r="L14" i="14"/>
  <c r="K14" i="14"/>
  <c r="J14" i="14"/>
  <c r="O13" i="14"/>
  <c r="N13" i="14"/>
  <c r="M13" i="14"/>
  <c r="L13" i="14"/>
  <c r="K13" i="14"/>
  <c r="J13" i="14"/>
  <c r="O12" i="14"/>
  <c r="N12" i="14"/>
  <c r="M12" i="14"/>
  <c r="L12" i="14"/>
  <c r="K12" i="14"/>
  <c r="J12" i="14"/>
  <c r="O11" i="14"/>
  <c r="N11" i="14"/>
  <c r="M11" i="14"/>
  <c r="L11" i="14"/>
  <c r="K11" i="14"/>
  <c r="J11" i="14"/>
  <c r="O10" i="14"/>
  <c r="N10" i="14"/>
  <c r="M10" i="14"/>
  <c r="L10" i="14"/>
  <c r="K10" i="14"/>
  <c r="J10" i="14"/>
  <c r="O9" i="14"/>
  <c r="N9" i="14"/>
  <c r="M9" i="14"/>
  <c r="L9" i="14"/>
  <c r="K9" i="14"/>
  <c r="J9" i="14"/>
  <c r="O8" i="14"/>
  <c r="N8" i="14"/>
  <c r="M8" i="14"/>
  <c r="L8" i="14"/>
  <c r="K8" i="14"/>
  <c r="J8" i="14"/>
  <c r="O7" i="14"/>
  <c r="N7" i="14"/>
  <c r="M7" i="14"/>
  <c r="L7" i="14"/>
  <c r="K7" i="14"/>
  <c r="J7" i="14"/>
  <c r="O6" i="14"/>
  <c r="N6" i="14"/>
  <c r="M6" i="14"/>
  <c r="L6" i="14"/>
  <c r="K6" i="14"/>
  <c r="J6" i="14"/>
  <c r="D57" i="6"/>
  <c r="B57" i="6"/>
  <c r="M2" i="17"/>
</calcChain>
</file>

<file path=xl/sharedStrings.xml><?xml version="1.0" encoding="utf-8"?>
<sst xmlns="http://schemas.openxmlformats.org/spreadsheetml/2006/main" count="853" uniqueCount="183">
  <si>
    <t>Geographic Diversification</t>
  </si>
  <si>
    <t>The following table sets forth certain state-by-state information regarding Realty Income's property portfolio</t>
  </si>
  <si>
    <t>as of March 31, 2012 (dollars in thousands):</t>
  </si>
  <si>
    <t>State</t>
  </si>
  <si>
    <t>reclassified as discontinued operations of $162. Excludes revenue of $64 from properties owned by Crest.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</si>
  <si>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</si>
  <si>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</si>
  <si>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</si>
  <si>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</si>
  <si>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</si>
  <si>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</si>
  <si>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</si>
  <si>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</si>
  <si>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</si>
  <si>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</si>
  <si>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</si>
  <si>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</si>
  <si>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</si>
  <si>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</si>
  <si>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</si>
  <si>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</si>
  <si>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</si>
  <si>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</si>
  <si>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</si>
  <si>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</si>
  <si>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</si>
  <si>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</si>
  <si>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</si>
  <si>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</si>
  <si>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</si>
  <si>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</si>
  <si>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</si>
  <si>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</si>
  <si>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</si>
  <si>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</si>
  <si>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</si>
  <si>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</si>
  <si>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South</t>
  </si>
  <si>
    <t>Tennessee</t>
  </si>
  <si>
    <t>Texas</t>
  </si>
  <si>
    <t>Utah</t>
  </si>
  <si>
    <t>Vermont</t>
  </si>
  <si>
    <t>Virginia</t>
  </si>
  <si>
    <t>Washington</t>
  </si>
  <si>
    <t>West</t>
  </si>
  <si>
    <t>Wisconsin</t>
  </si>
  <si>
    <t>Wyoming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</si>
  <si>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</si>
  <si>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</si>
  <si>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</si>
  <si>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</si>
  <si>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</si>
  <si>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</si>
  <si>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</si>
  <si>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</si>
  <si>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</si>
  <si>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</si>
  <si>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Region</t>
  </si>
  <si>
    <t>Division</t>
  </si>
  <si>
    <t>Northeast</t>
  </si>
  <si>
    <t>New England</t>
  </si>
  <si>
    <t>Mid-Atlantic</t>
  </si>
  <si>
    <t>Midwest</t>
  </si>
  <si>
    <t>East North Central</t>
  </si>
  <si>
    <t>West North Central</t>
  </si>
  <si>
    <t>Census Divisions</t>
  </si>
  <si>
    <t>South Atlantic</t>
  </si>
  <si>
    <t>East South Central</t>
  </si>
  <si>
    <t>West South Central</t>
  </si>
  <si>
    <t>Mountain</t>
  </si>
  <si>
    <t>Pacific</t>
  </si>
  <si>
    <t>Includes rental revenue for all properties owned by Realty Income at March 31, 2012, including revenue from properties</t>
  </si>
  <si>
    <t>Population</t>
  </si>
  <si>
    <t>4/1/2010 Census 2010</t>
  </si>
  <si>
    <t>Row Labels</t>
  </si>
  <si>
    <t>Grand Total</t>
  </si>
  <si>
    <t>Number of Properties</t>
  </si>
  <si>
    <t>Percent Leased</t>
  </si>
  <si>
    <t>Approximate Leasable Square Feet</t>
  </si>
  <si>
    <t>Rental Revenue for the Quarter Ended March 31, 2012</t>
  </si>
  <si>
    <t>Number</t>
  </si>
  <si>
    <t>of</t>
  </si>
  <si>
    <t>Properties</t>
  </si>
  <si>
    <t>Percent</t>
  </si>
  <si>
    <t>Leased</t>
  </si>
  <si>
    <t>Approximate</t>
  </si>
  <si>
    <t>Leasable</t>
  </si>
  <si>
    <t>Square</t>
  </si>
  <si>
    <t>Feet</t>
  </si>
  <si>
    <t>Rental</t>
  </si>
  <si>
    <t>Revenue</t>
  </si>
  <si>
    <t>for</t>
  </si>
  <si>
    <t>the</t>
  </si>
  <si>
    <t>Quarter</t>
  </si>
  <si>
    <t>Ended</t>
  </si>
  <si>
    <t>March</t>
  </si>
  <si>
    <t>31,</t>
  </si>
  <si>
    <t>2012(1)</t>
  </si>
  <si>
    <t>Percentage</t>
  </si>
  <si>
    <t>$</t>
  </si>
  <si>
    <t>--</t>
  </si>
  <si>
    <t>New</t>
  </si>
  <si>
    <t>Hampshire</t>
  </si>
  <si>
    <t>Jersey</t>
  </si>
  <si>
    <t>Mexico</t>
  </si>
  <si>
    <t>York</t>
  </si>
  <si>
    <t>North</t>
  </si>
  <si>
    <t>Carolina</t>
  </si>
  <si>
    <t>Dakota</t>
  </si>
  <si>
    <t>Rhode</t>
  </si>
  <si>
    <t>Island</t>
  </si>
  <si>
    <t>*</t>
  </si>
  <si>
    <t>Number of</t>
  </si>
  <si>
    <t>Square Feet</t>
  </si>
  <si>
    <t>Rental Revenue for</t>
  </si>
  <si>
    <t>the Quarter Ended</t>
  </si>
  <si>
    <r>
      <t>March 31, 2012</t>
    </r>
    <r>
      <rPr>
        <b/>
        <sz val="6.5"/>
        <color theme="1"/>
        <rFont val="Arial"/>
        <family val="2"/>
      </rPr>
      <t>(1)</t>
    </r>
  </si>
  <si>
    <t>Percentage of</t>
  </si>
  <si>
    <t>Alabama 62 95% 420,200 $ 1,767 1.5%</t>
  </si>
  <si>
    <t>Alaska 2 100 128,500 307 0.3</t>
  </si>
  <si>
    <t>Arizona 87 98 619,500 3,069 2.7</t>
  </si>
  <si>
    <t>Arkansas 17 94 92,400 285 0.2</t>
  </si>
  <si>
    <t>California 123 99 2,670,100 15,337 13.4</t>
  </si>
  <si>
    <t>Colorado 59 95 504,200 1,868 1.6</t>
  </si>
  <si>
    <t>Connecticut 23 87 269,100 1,092 1.0</t>
  </si>
  <si>
    <t>Delaware 17 100 33,300 433 0.4</t>
  </si>
  <si>
    <t>Florida 184 96 1,881,000 7,754 6.8</t>
  </si>
  <si>
    <t>Georgia 143 94 1,251,000 4,908 4.3</t>
  </si>
  <si>
    <t>Hawaii -- -- -- -- --</t>
  </si>
  <si>
    <t>Idaho 12 92 80,700 320 0.3</t>
  </si>
  <si>
    <t>Illinois 101 98 1,335,900 6,043 5.3</t>
  </si>
  <si>
    <t>Indiana 81 96 799,000 3,610 3.2</t>
  </si>
  <si>
    <t>Iowa 21 100 290,600 1,019 0.9</t>
  </si>
  <si>
    <t>Kansas 37 95 642,900 1,350 1.2</t>
  </si>
  <si>
    <t>Kentucky 23 96 134,700 653 0.6</t>
  </si>
  <si>
    <t>Louisiana 34 100 344,200 1,260 1.1</t>
  </si>
  <si>
    <t>Maine 3 100 22,500 139 0.1</t>
  </si>
  <si>
    <t>Maryland 29 100 384,000 2,194 1.9</t>
  </si>
  <si>
    <t>Massachusetts 64 91 575,400 2,286 2.0</t>
  </si>
  <si>
    <t>Michigan 54 96 287,200 1,197 1.0</t>
  </si>
  <si>
    <t>Minnesota 150 100 1,003,600 6,765 5.9</t>
  </si>
  <si>
    <t>Mississippi 72 99 360,700 1,549 1.4</t>
  </si>
  <si>
    <t>Missouri 76 95 1,027,500 3,802 3.3</t>
  </si>
  <si>
    <t>Montana 2 100 30,000 81 0.1</t>
  </si>
  <si>
    <t>Nebraska 19 95 196,300 503 0.4</t>
  </si>
  <si>
    <t>Nevada 15 100 325,800 1,042 0.9</t>
  </si>
  <si>
    <t>New Hampshire 15 93 217,200 944 0.8</t>
  </si>
  <si>
    <t>New Jersey 33 91 260,400 1,909 1.7</t>
  </si>
  <si>
    <t>New Mexico 9 100 58,400 200 0.2</t>
  </si>
  <si>
    <t>New York 42 93 776,200 4,213 3.7</t>
  </si>
  <si>
    <t>North Carolina 93 100 570,100 2,863 2.5</t>
  </si>
  <si>
    <t>North Dakota 6 100 36,600 63 0.1</t>
  </si>
  <si>
    <t>Ohio 134 96 1,122,100 3,941 3.4</t>
  </si>
  <si>
    <t>Oklahoma 35 94 752,400 1,426 1.2</t>
  </si>
  <si>
    <t>Oregon 20 100 384,200 1,236 1.1</t>
  </si>
  <si>
    <t>Pennsylvania 103 98 907,200 4,137 3.6</t>
  </si>
  <si>
    <t>Rhode Island 3 100 11,000 37 *</t>
  </si>
  <si>
    <t>South Carolina 98 98 371,400 2,294 2.0</t>
  </si>
  <si>
    <t>South Dakota 10 100 89,800 186 0.2</t>
  </si>
  <si>
    <t>Tennessee 127 96 737,500 2,901 2.5</t>
  </si>
  <si>
    <t>Texas 213 98 3,122,600 10,488 9.1</t>
  </si>
  <si>
    <t>Utah 6 100 121,700 285 0.2</t>
  </si>
  <si>
    <t>Vermont 4 100 12,700 130 0.1</t>
  </si>
  <si>
    <t>Virginia 105 95 1,519,400 4,582 4.0</t>
  </si>
  <si>
    <t>Washington 35 97 298,100 1,035 0.9</t>
  </si>
  <si>
    <t>West Virginia 2 100 23,000 125 0.1</t>
  </si>
  <si>
    <t>Wisconsin 27 93 269,200 938 0.8</t>
  </si>
  <si>
    <t>Wyoming 1 0 5,400 0 0.0</t>
  </si>
  <si>
    <t>Totals/Average 2,631 97% 27,376,900 $ 114,566 100.0%</t>
  </si>
  <si>
    <t>Totals/Average</t>
  </si>
  <si>
    <t>Percentage of Rental Revenue</t>
  </si>
  <si>
    <t>Total/average</t>
  </si>
  <si>
    <r>
      <t xml:space="preserve">Rental Revenue for the Quarter Ended March 31, 2012 </t>
    </r>
    <r>
      <rPr>
        <vertAlign val="superscript"/>
        <sz val="11"/>
        <color theme="1"/>
        <rFont val="Calibri"/>
        <family val="2"/>
        <scheme val="minor"/>
      </rPr>
      <t>(1)</t>
    </r>
  </si>
  <si>
    <t>Footnote (1):</t>
  </si>
  <si>
    <t>Leased Properties</t>
  </si>
  <si>
    <t>Non-leased Properties</t>
  </si>
  <si>
    <t>Square Feet Per Property</t>
  </si>
  <si>
    <t>Revenue Per Square Foot</t>
  </si>
  <si>
    <t>Median</t>
  </si>
  <si>
    <t>Properties Per 100K Pop</t>
  </si>
  <si>
    <t>Census Divisions and Regions</t>
  </si>
  <si>
    <t>Count of State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</si>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</sst>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.5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  <xf numFmtId="9" fontId="0" fillId="0" borderId="0" xfId="0" applyNumberFormat="1"/>
    <xf numFmtId="0" fontId="2" fillId="0" borderId="0" xfId="0" applyFont="1"/>
    <xf numFmtId="0" fontId="4" fillId="0" borderId="0" xfId="0" applyFont="1"/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0" fontId="0" fillId="0" borderId="0" xfId="2" applyNumberFormat="1" applyFont="1"/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164" fontId="0" fillId="0" borderId="0" xfId="0" applyNumberFormat="1" applyAlignment="1">
      <alignment horizontal="center"/>
    </xf>
    <xf numFmtId="0" fontId="0" fillId="0" borderId="1" xfId="0" applyBorder="1"/>
    <xf numFmtId="9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pivotCacheDefinition" Target="pivotCache/pivotCacheDefinition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'6. Final Outcome'!$J$5</c:f>
              <c:strCache>
                <c:ptCount val="1"/>
                <c:pt idx="0">
                  <c:v>Revenue Per Square Foot</c:v>
                </c:pt>
              </c:strCache>
            </c:strRef>
          </c:tx>
          <c:spPr>
            <a:ln w="28575">
              <a:noFill/>
            </a:ln>
          </c:spPr>
          <c:xVal>
            <c:numRef>
              <c:f>'6. Final Outcome'!$M$6:$M$55</c:f>
              <c:numCache>
                <c:formatCode>0.00</c:formatCode>
                <c:ptCount val="50"/>
                <c:pt idx="0">
                  <c:v>1.893234914815566</c:v>
                </c:pt>
                <c:pt idx="1">
                  <c:v>0.639242114548991</c:v>
                </c:pt>
                <c:pt idx="2">
                  <c:v>0.3753457446143</c:v>
                </c:pt>
                <c:pt idx="3">
                  <c:v>2.828094288663584</c:v>
                </c:pt>
                <c:pt idx="4">
                  <c:v>0.225842222106792</c:v>
                </c:pt>
                <c:pt idx="5">
                  <c:v>2.118752167396988</c:v>
                </c:pt>
                <c:pt idx="6">
                  <c:v>0.33016627817996</c:v>
                </c:pt>
                <c:pt idx="7">
                  <c:v>0.502290444426585</c:v>
                </c:pt>
                <c:pt idx="8">
                  <c:v>0.107933430977111</c:v>
                </c:pt>
                <c:pt idx="9">
                  <c:v>0.216739492856421</c:v>
                </c:pt>
                <c:pt idx="10">
                  <c:v>0.975304554577886</c:v>
                </c:pt>
                <c:pt idx="11">
                  <c:v>1.36107272555752</c:v>
                </c:pt>
                <c:pt idx="12">
                  <c:v>0.530031223448028</c:v>
                </c:pt>
                <c:pt idx="13">
                  <c:v>0.81087172725676</c:v>
                </c:pt>
                <c:pt idx="14">
                  <c:v>0.787178683014211</c:v>
                </c:pt>
                <c:pt idx="15">
                  <c:v>1.249267019566606</c:v>
                </c:pt>
                <c:pt idx="16">
                  <c:v>1.139410696787621</c:v>
                </c:pt>
                <c:pt idx="17">
                  <c:v>2.426450739511414</c:v>
                </c:pt>
                <c:pt idx="18">
                  <c:v>1.29714277106518</c:v>
                </c:pt>
                <c:pt idx="19">
                  <c:v>0.546357414879538</c:v>
                </c:pt>
                <c:pt idx="20">
                  <c:v>0.978655210727338</c:v>
                </c:pt>
                <c:pt idx="21">
                  <c:v>0.643519188203342</c:v>
                </c:pt>
                <c:pt idx="22">
                  <c:v>0.977453059725895</c:v>
                </c:pt>
                <c:pt idx="23">
                  <c:v>0.76551019340615</c:v>
                </c:pt>
                <c:pt idx="24">
                  <c:v>2.001227524599735</c:v>
                </c:pt>
                <c:pt idx="25">
                  <c:v>1.476105719310962</c:v>
                </c:pt>
                <c:pt idx="26">
                  <c:v>1.17314974401475</c:v>
                </c:pt>
                <c:pt idx="27">
                  <c:v>1.269008622078713</c:v>
                </c:pt>
                <c:pt idx="28">
                  <c:v>0.749993602995739</c:v>
                </c:pt>
                <c:pt idx="29">
                  <c:v>1.161530390835907</c:v>
                </c:pt>
                <c:pt idx="30">
                  <c:v>0.689348418027446</c:v>
                </c:pt>
                <c:pt idx="31">
                  <c:v>0.474768181247501</c:v>
                </c:pt>
                <c:pt idx="32">
                  <c:v>0.520481698376394</c:v>
                </c:pt>
                <c:pt idx="33">
                  <c:v>0.437067394335315</c:v>
                </c:pt>
                <c:pt idx="34">
                  <c:v>0.285017485822755</c:v>
                </c:pt>
                <c:pt idx="35">
                  <c:v>0.847067997409165</c:v>
                </c:pt>
                <c:pt idx="36">
                  <c:v>0.522046820291125</c:v>
                </c:pt>
                <c:pt idx="37">
                  <c:v>0.555442204202031</c:v>
                </c:pt>
                <c:pt idx="38">
                  <c:v>0.583006792372076</c:v>
                </c:pt>
                <c:pt idx="39">
                  <c:v>1.312332021501248</c:v>
                </c:pt>
                <c:pt idx="40">
                  <c:v>0.202139648175942</c:v>
                </c:pt>
                <c:pt idx="41">
                  <c:v>1.04033146055419</c:v>
                </c:pt>
                <c:pt idx="42">
                  <c:v>0.281598522170956</c:v>
                </c:pt>
                <c:pt idx="43">
                  <c:v>0.21708573258294</c:v>
                </c:pt>
                <c:pt idx="44">
                  <c:v>1.296826839969465</c:v>
                </c:pt>
                <c:pt idx="45">
                  <c:v>1.22822962981159</c:v>
                </c:pt>
                <c:pt idx="46">
                  <c:v>0.932997205540084</c:v>
                </c:pt>
                <c:pt idx="47">
                  <c:v>0.892072596867933</c:v>
                </c:pt>
                <c:pt idx="48">
                  <c:v>0.0</c:v>
                </c:pt>
                <c:pt idx="49">
                  <c:v>0.177422617125541</c:v>
                </c:pt>
              </c:numCache>
            </c:numRef>
          </c:xVal>
          <c:yVal>
            <c:numRef>
              <c:f>'6. Final Outcome'!$J$6:$J$55</c:f>
              <c:numCache>
                <c:formatCode>"$"#,##0.00</c:formatCode>
                <c:ptCount val="50"/>
                <c:pt idx="0">
                  <c:v>13.003003003003</c:v>
                </c:pt>
                <c:pt idx="1">
                  <c:v>10.23622047244094</c:v>
                </c:pt>
                <c:pt idx="2">
                  <c:v>7.331029185867895</c:v>
                </c:pt>
                <c:pt idx="3">
                  <c:v>6.740733359904344</c:v>
                </c:pt>
                <c:pt idx="4">
                  <c:v>6.177777777777778</c:v>
                </c:pt>
                <c:pt idx="5">
                  <c:v>6.176628971459343</c:v>
                </c:pt>
                <c:pt idx="6">
                  <c:v>5.743979626231227</c:v>
                </c:pt>
                <c:pt idx="7">
                  <c:v>5.713541666666667</c:v>
                </c:pt>
                <c:pt idx="8">
                  <c:v>5.434782608695652</c:v>
                </c:pt>
                <c:pt idx="9">
                  <c:v>5.427724813192476</c:v>
                </c:pt>
                <c:pt idx="10">
                  <c:v>5.021925977898614</c:v>
                </c:pt>
                <c:pt idx="11">
                  <c:v>4.953995157384988</c:v>
                </c:pt>
                <c:pt idx="12">
                  <c:v>4.847809948032665</c:v>
                </c:pt>
                <c:pt idx="13">
                  <c:v>4.560185185185185</c:v>
                </c:pt>
                <c:pt idx="14">
                  <c:v>4.523542181300995</c:v>
                </c:pt>
                <c:pt idx="15">
                  <c:v>4.518147684605757</c:v>
                </c:pt>
                <c:pt idx="16">
                  <c:v>4.34622467771639</c:v>
                </c:pt>
                <c:pt idx="17">
                  <c:v>4.29442750207929</c:v>
                </c:pt>
                <c:pt idx="18">
                  <c:v>4.205140409328891</c:v>
                </c:pt>
                <c:pt idx="19">
                  <c:v>4.167827298050139</c:v>
                </c:pt>
                <c:pt idx="20">
                  <c:v>4.12227538543328</c:v>
                </c:pt>
                <c:pt idx="21">
                  <c:v>4.057971014492754</c:v>
                </c:pt>
                <c:pt idx="22">
                  <c:v>3.97288842544317</c:v>
                </c:pt>
                <c:pt idx="23">
                  <c:v>3.965303593556382</c:v>
                </c:pt>
                <c:pt idx="24">
                  <c:v>3.933559322033898</c:v>
                </c:pt>
                <c:pt idx="25">
                  <c:v>3.92326139088729</c:v>
                </c:pt>
                <c:pt idx="26">
                  <c:v>3.704879016263387</c:v>
                </c:pt>
                <c:pt idx="27">
                  <c:v>3.700243309002433</c:v>
                </c:pt>
                <c:pt idx="28">
                  <c:v>3.660662405578152</c:v>
                </c:pt>
                <c:pt idx="29">
                  <c:v>3.512164691203993</c:v>
                </c:pt>
                <c:pt idx="30">
                  <c:v>3.506538196834136</c:v>
                </c:pt>
                <c:pt idx="31">
                  <c:v>3.484398216939079</c:v>
                </c:pt>
                <c:pt idx="32">
                  <c:v>3.4719892653472</c:v>
                </c:pt>
                <c:pt idx="33">
                  <c:v>3.424657534246575</c:v>
                </c:pt>
                <c:pt idx="34">
                  <c:v>3.363636363636364</c:v>
                </c:pt>
                <c:pt idx="35">
                  <c:v>3.358739511945174</c:v>
                </c:pt>
                <c:pt idx="36">
                  <c:v>3.217074440395627</c:v>
                </c:pt>
                <c:pt idx="37">
                  <c:v>3.19828115408226</c:v>
                </c:pt>
                <c:pt idx="38">
                  <c:v>3.084415584415584</c:v>
                </c:pt>
                <c:pt idx="39">
                  <c:v>3.015664077925497</c:v>
                </c:pt>
                <c:pt idx="40">
                  <c:v>2.7</c:v>
                </c:pt>
                <c:pt idx="41">
                  <c:v>2.562404482934284</c:v>
                </c:pt>
                <c:pt idx="42">
                  <c:v>2.389105058365759</c:v>
                </c:pt>
                <c:pt idx="43">
                  <c:v>2.341824157764996</c:v>
                </c:pt>
                <c:pt idx="44">
                  <c:v>2.099860009332711</c:v>
                </c:pt>
                <c:pt idx="45">
                  <c:v>2.071269487750557</c:v>
                </c:pt>
                <c:pt idx="46">
                  <c:v>1.895268474215842</c:v>
                </c:pt>
                <c:pt idx="47">
                  <c:v>1.721311475409836</c:v>
                </c:pt>
                <c:pt idx="48">
                  <c:v>0.0</c:v>
                </c:pt>
                <c:pt idx="4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29336"/>
        <c:axId val="2128532504"/>
      </c:scatterChart>
      <c:valAx>
        <c:axId val="21285293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28532504"/>
        <c:crosses val="autoZero"/>
        <c:crossBetween val="midCat"/>
      </c:valAx>
      <c:valAx>
        <c:axId val="212853250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2128529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489858</xdr:colOff>
      <xdr:row>10</xdr:row>
      <xdr:rowOff>136072</xdr:rowOff>
    </xdr:from>
    <xdr:to>
      <xdr:col>25</xdr:col>
      <xdr:colOff>285750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Chris" refreshedDate="41076.070774189815" createdVersion="3" refreshedVersion="3" minRefreshableVersion="3" recordCount="50">
  <cacheSource type="worksheet">
    <worksheetSource ref="A5:N55" sheet="6. Final Outcome"/>
  </cacheSource>
  <cacheFields count="14">
    <cacheField name="State" numFmtId="0">
      <sharedItems/>
    </cacheField>
    <cacheField name="Number of Properties" numFmtId="0">
      <sharedItems containsSemiMixedTypes="0" containsString="0" containsNumber="1" containsInteger="1" minValue="0" maxValue="213"/>
    </cacheField>
    <cacheField name="Percent Leased" numFmtId="9">
      <sharedItems containsSemiMixedTypes="0" containsString="0" containsNumber="1" minValue="0" maxValue="1" count="12">
        <n v="1"/>
        <n v="0.91"/>
        <n v="0.98"/>
        <n v="0.99"/>
        <n v="0.93"/>
        <n v="0.96"/>
        <n v="0.95"/>
        <n v="0.87"/>
        <n v="0.92"/>
        <n v="0.94"/>
        <n v="0.97"/>
        <n v="0"/>
      </sharedItems>
    </cacheField>
    <cacheField name="Approximate Leasable Square Feet" numFmtId="0">
      <sharedItems containsSemiMixedTypes="0" containsString="0" containsNumber="1" containsInteger="1" minValue="0" maxValue="3122600"/>
    </cacheField>
    <cacheField name="Rental Revenue for the Quarter Ended March 31, 2012 (1)" numFmtId="0">
      <sharedItems containsSemiMixedTypes="0" containsString="0" containsNumber="1" containsInteger="1" minValue="0" maxValue="15337"/>
    </cacheField>
    <cacheField name="Percentage of Rental Revenue" numFmtId="10">
      <sharedItems containsSemiMixedTypes="0" containsString="0" containsNumber="1" minValue="0" maxValue="0.13387043276364716"/>
    </cacheField>
    <cacheField name="Leased Properties" numFmtId="0">
      <sharedItems containsSemiMixedTypes="0" containsString="0" containsNumber="1" containsInteger="1" minValue="0" maxValue="209"/>
    </cacheField>
    <cacheField name="Non-leased Properties" numFmtId="0">
      <sharedItems containsSemiMixedTypes="0" containsString="0" containsNumber="1" containsInteger="1" minValue="0" maxValue="9"/>
    </cacheField>
    <cacheField name="Square Feet Per Property" numFmtId="3">
      <sharedItems containsSemiMixedTypes="0" containsString="0" containsNumber="1" minValue="0" maxValue="64250"/>
    </cacheField>
    <cacheField name="Revenue Per Square Foot" numFmtId="165">
      <sharedItems containsSemiMixedTypes="0" containsString="0" containsNumber="1" minValue="0" maxValue="13.003003003003004"/>
    </cacheField>
    <cacheField name="Population" numFmtId="3">
      <sharedItems containsSemiMixedTypes="0" containsString="0" containsNumber="1" containsInteger="1" minValue="563626" maxValue="37253956"/>
    </cacheField>
    <cacheField name="Division" numFmtId="0">
      <sharedItems/>
    </cacheField>
    <cacheField name="Properties Per 100K Pop" numFmtId="2">
      <sharedItems containsSemiMixedTypes="0" containsString="0" containsNumber="1" minValue="0" maxValue="2.8280942886635843"/>
    </cacheField>
    <cacheField name="Region" numFmtId="0">
      <sharedItems count="4">
        <s v="South"/>
        <s v="Northeast"/>
        <s v="Midwest"/>
        <s v="We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Delaware"/>
    <n v="17"/>
    <x v="0"/>
    <n v="33300"/>
    <n v="433"/>
    <n v="3.7794808232809035E-3"/>
    <n v="17"/>
    <n v="0"/>
    <n v="1958.8235294117646"/>
    <n v="13.003003003003004"/>
    <n v="897934"/>
    <s v="South Atlantic"/>
    <n v="1.8932349148155656"/>
    <x v="0"/>
  </r>
  <r>
    <s v="Vermont"/>
    <n v="4"/>
    <x v="0"/>
    <n v="12700"/>
    <n v="130"/>
    <n v="1.134717106296807E-3"/>
    <n v="4"/>
    <n v="0"/>
    <n v="3175"/>
    <n v="10.236220472440944"/>
    <n v="625741"/>
    <s v="New England"/>
    <n v="0.63924211454899071"/>
    <x v="1"/>
  </r>
  <r>
    <s v="New Jersey"/>
    <n v="33"/>
    <x v="1"/>
    <n v="260400"/>
    <n v="1909"/>
    <n v="1.6662884276312344E-2"/>
    <n v="30"/>
    <n v="3"/>
    <n v="7890.909090909091"/>
    <n v="7.3310291858678953"/>
    <n v="8791894"/>
    <s v="Mid-Atlantic"/>
    <n v="0.37534574461430043"/>
    <x v="1"/>
  </r>
  <r>
    <s v="Minnesota"/>
    <n v="150"/>
    <x v="0"/>
    <n v="1003600"/>
    <n v="6765"/>
    <n v="5.9048932493060771E-2"/>
    <n v="150"/>
    <n v="0"/>
    <n v="6690.666666666667"/>
    <n v="6.7407333599043442"/>
    <n v="5303925"/>
    <s v="West North Central"/>
    <n v="2.8280942886635843"/>
    <x v="2"/>
  </r>
  <r>
    <s v="Maine"/>
    <n v="3"/>
    <x v="0"/>
    <n v="22500"/>
    <n v="139"/>
    <n v="1.2132744444250476E-3"/>
    <n v="3"/>
    <n v="0"/>
    <n v="7500"/>
    <n v="6.177777777777778"/>
    <n v="1328361"/>
    <s v="New England"/>
    <n v="0.22584222210679175"/>
    <x v="1"/>
  </r>
  <r>
    <s v="South Carolina"/>
    <n v="98"/>
    <x v="2"/>
    <n v="371400"/>
    <n v="2294"/>
    <n v="2.0023392629575965E-2"/>
    <n v="96"/>
    <n v="2"/>
    <n v="3789.795918367347"/>
    <n v="6.1766289714593432"/>
    <n v="4625364"/>
    <s v="South Atlantic"/>
    <n v="2.1187521673969876"/>
    <x v="0"/>
  </r>
  <r>
    <s v="California"/>
    <n v="123"/>
    <x v="3"/>
    <n v="2670100"/>
    <n v="15337"/>
    <n v="0.13387043276364716"/>
    <n v="122"/>
    <n v="1"/>
    <n v="21708.130081300813"/>
    <n v="5.7439796262312273"/>
    <n v="37253956"/>
    <s v="Pacific"/>
    <n v="0.33016627817996025"/>
    <x v="3"/>
  </r>
  <r>
    <s v="Maryland"/>
    <n v="29"/>
    <x v="0"/>
    <n v="384000"/>
    <n v="2194"/>
    <n v="1.9150533317039961E-2"/>
    <n v="29"/>
    <n v="0"/>
    <n v="13241.379310344828"/>
    <n v="5.713541666666667"/>
    <n v="5773552"/>
    <s v="South Atlantic"/>
    <n v="0.50229044442658521"/>
    <x v="0"/>
  </r>
  <r>
    <s v="West Virginia"/>
    <n v="2"/>
    <x v="0"/>
    <n v="23000"/>
    <n v="125"/>
    <n v="1.0910741406700067E-3"/>
    <n v="2"/>
    <n v="0"/>
    <n v="11500"/>
    <n v="5.4347826086956523"/>
    <n v="1852994"/>
    <s v="South Atlantic"/>
    <n v="0.10793343097711056"/>
    <x v="0"/>
  </r>
  <r>
    <s v="New York"/>
    <n v="42"/>
    <x v="4"/>
    <n v="776200"/>
    <n v="4213"/>
    <n v="3.6773562837141907E-2"/>
    <n v="39"/>
    <n v="3"/>
    <n v="18480.952380952382"/>
    <n v="5.4277248131924765"/>
    <n v="19378102"/>
    <s v="Mid-Atlantic"/>
    <n v="0.21673949285642113"/>
    <x v="1"/>
  </r>
  <r>
    <s v="North Carolina"/>
    <n v="93"/>
    <x v="0"/>
    <n v="570100"/>
    <n v="2863"/>
    <n v="2.4989962117905835E-2"/>
    <n v="93"/>
    <n v="0"/>
    <n v="6130.1075268817203"/>
    <n v="5.0219259778986141"/>
    <n v="9535483"/>
    <s v="South Atlantic"/>
    <n v="0.97530455457788556"/>
    <x v="0"/>
  </r>
  <r>
    <s v="Arizona"/>
    <n v="87"/>
    <x v="2"/>
    <n v="619500"/>
    <n v="3069"/>
    <n v="2.6788052301730009E-2"/>
    <n v="85"/>
    <n v="2"/>
    <n v="7120.6896551724139"/>
    <n v="4.9539951573849876"/>
    <n v="6392017"/>
    <s v="Mountain"/>
    <n v="1.3610727255575197"/>
    <x v="3"/>
  </r>
  <r>
    <s v="Kentucky"/>
    <n v="23"/>
    <x v="5"/>
    <n v="134700"/>
    <n v="653"/>
    <n v="5.6997713108601156E-3"/>
    <n v="22"/>
    <n v="1"/>
    <n v="5856.521739130435"/>
    <n v="4.8478099480326655"/>
    <n v="4339367"/>
    <s v="East South Central"/>
    <n v="0.53003122344802822"/>
    <x v="0"/>
  </r>
  <r>
    <s v="Pennsylvania"/>
    <n v="103"/>
    <x v="2"/>
    <n v="907200"/>
    <n v="4137"/>
    <n v="3.6110189759614546E-2"/>
    <n v="101"/>
    <n v="2"/>
    <n v="8807.7669902912621"/>
    <n v="4.5601851851851851"/>
    <n v="12702379"/>
    <s v="Mid-Atlantic"/>
    <n v="0.81087172725676038"/>
    <x v="1"/>
  </r>
  <r>
    <s v="Illinois"/>
    <n v="101"/>
    <x v="2"/>
    <n v="1335900"/>
    <n v="6043"/>
    <n v="5.2746888256550807E-2"/>
    <n v="99"/>
    <n v="2"/>
    <n v="13226.732673267326"/>
    <n v="4.5235421813009955"/>
    <n v="12830632"/>
    <s v="East North Central"/>
    <n v="0.78717868301421157"/>
    <x v="2"/>
  </r>
  <r>
    <s v="Indiana"/>
    <n v="81"/>
    <x v="5"/>
    <n v="799000"/>
    <n v="3610"/>
    <n v="3.15102211825498E-2"/>
    <n v="78"/>
    <n v="3"/>
    <n v="9864.1975308641977"/>
    <n v="4.5181476846057569"/>
    <n v="6483802"/>
    <s v="East North Central"/>
    <n v="1.2492670195666062"/>
    <x v="2"/>
  </r>
  <r>
    <s v="New Hampshire"/>
    <n v="15"/>
    <x v="4"/>
    <n v="217200"/>
    <n v="944"/>
    <n v="8.2397919103398918E-3"/>
    <n v="14"/>
    <n v="1"/>
    <n v="14480"/>
    <n v="4.34622467771639"/>
    <n v="1316470"/>
    <s v="New England"/>
    <n v="1.1394106967876214"/>
    <x v="1"/>
  </r>
  <r>
    <s v="Mississippi"/>
    <n v="72"/>
    <x v="3"/>
    <n v="360700"/>
    <n v="1549"/>
    <n v="1.3520590751182724E-2"/>
    <n v="71"/>
    <n v="1"/>
    <n v="5009.7222222222226"/>
    <n v="4.2944275020792899"/>
    <n v="2967297"/>
    <s v="East South Central"/>
    <n v="2.4264507395114139"/>
    <x v="0"/>
  </r>
  <r>
    <s v="Alabama"/>
    <n v="62"/>
    <x v="6"/>
    <n v="420200"/>
    <n v="1767"/>
    <n v="1.5423424052511216E-2"/>
    <n v="59"/>
    <n v="3"/>
    <n v="6777.4193548387093"/>
    <n v="4.2051404093288909"/>
    <n v="4779736"/>
    <s v="East South Central"/>
    <n v="1.2971427710651802"/>
    <x v="0"/>
  </r>
  <r>
    <s v="Michigan"/>
    <n v="54"/>
    <x v="5"/>
    <n v="287200"/>
    <n v="1197"/>
    <n v="1.0448125971055985E-2"/>
    <n v="52"/>
    <n v="2"/>
    <n v="5318.5185185185182"/>
    <n v="4.1678272980501392"/>
    <n v="9883640"/>
    <s v="East North Central"/>
    <n v="0.54635741487953826"/>
    <x v="2"/>
  </r>
  <r>
    <s v="Florida"/>
    <n v="184"/>
    <x v="5"/>
    <n v="1881000"/>
    <n v="7754"/>
    <n v="6.7681511094041857E-2"/>
    <n v="177"/>
    <n v="7"/>
    <n v="10222.826086956522"/>
    <n v="4.1222753854332801"/>
    <n v="18801310"/>
    <s v="South Atlantic"/>
    <n v="0.97865521072733763"/>
    <x v="0"/>
  </r>
  <r>
    <s v="Connecticut"/>
    <n v="23"/>
    <x v="7"/>
    <n v="269100"/>
    <n v="1092"/>
    <n v="9.5316236928931798E-3"/>
    <n v="20"/>
    <n v="3"/>
    <n v="11700"/>
    <n v="4.0579710144927539"/>
    <n v="3574097"/>
    <s v="New England"/>
    <n v="0.64351918820334197"/>
    <x v="1"/>
  </r>
  <r>
    <s v="Massachusetts"/>
    <n v="64"/>
    <x v="1"/>
    <n v="575400"/>
    <n v="2286"/>
    <n v="1.9953563884573085E-2"/>
    <n v="58"/>
    <n v="6"/>
    <n v="8990.625"/>
    <n v="3.9728884254431698"/>
    <n v="6547629"/>
    <s v="New England"/>
    <n v="0.97745305972589469"/>
    <x v="1"/>
  </r>
  <r>
    <s v="Idaho"/>
    <n v="12"/>
    <x v="8"/>
    <n v="80700"/>
    <n v="320"/>
    <n v="2.7931498001152175E-3"/>
    <n v="11"/>
    <n v="1"/>
    <n v="6725"/>
    <n v="3.9653035935563818"/>
    <n v="1567582"/>
    <s v="Mountain"/>
    <n v="0.76551019340615034"/>
    <x v="3"/>
  </r>
  <r>
    <s v="Tennessee"/>
    <n v="127"/>
    <x v="5"/>
    <n v="737500"/>
    <n v="2901"/>
    <n v="2.532164865666952E-2"/>
    <n v="122"/>
    <n v="5"/>
    <n v="5807.0866141732286"/>
    <n v="3.9335593220338985"/>
    <n v="6346105"/>
    <s v="East South Central"/>
    <n v="2.0012275245997349"/>
    <x v="0"/>
  </r>
  <r>
    <s v="Georgia"/>
    <n v="143"/>
    <x v="9"/>
    <n v="1251000"/>
    <n v="4908"/>
    <n v="4.2839935059267149E-2"/>
    <n v="134"/>
    <n v="9"/>
    <n v="8748.2517482517487"/>
    <n v="3.9232613908872902"/>
    <n v="9687653"/>
    <s v="South Atlantic"/>
    <n v="1.4761057193109621"/>
    <x v="0"/>
  </r>
  <r>
    <s v="Colorado"/>
    <n v="59"/>
    <x v="6"/>
    <n v="504200"/>
    <n v="1868"/>
    <n v="1.6305011958172581E-2"/>
    <n v="56"/>
    <n v="3"/>
    <n v="8545.7627118644068"/>
    <n v="3.7048790162633876"/>
    <n v="5029196"/>
    <s v="Mountain"/>
    <n v="1.1731497440147491"/>
    <x v="3"/>
  </r>
  <r>
    <s v="Missouri"/>
    <n v="76"/>
    <x v="6"/>
    <n v="1027500"/>
    <n v="3802"/>
    <n v="3.3186111062618928E-2"/>
    <n v="72"/>
    <n v="4"/>
    <n v="13519.736842105263"/>
    <n v="3.7002433090024329"/>
    <n v="5988927"/>
    <s v="West North Central"/>
    <n v="1.2690086220787129"/>
    <x v="2"/>
  </r>
  <r>
    <s v="Louisiana"/>
    <n v="34"/>
    <x v="0"/>
    <n v="344200"/>
    <n v="1260"/>
    <n v="1.0998027337953669E-2"/>
    <n v="34"/>
    <n v="0"/>
    <n v="10123.529411764706"/>
    <n v="3.6606624055781523"/>
    <n v="4533372"/>
    <s v="West South Central"/>
    <n v="0.74999360299573914"/>
    <x v="0"/>
  </r>
  <r>
    <s v="Ohio"/>
    <n v="134"/>
    <x v="5"/>
    <n v="1122100"/>
    <n v="3941"/>
    <n v="3.4399385507043974E-2"/>
    <n v="129"/>
    <n v="5"/>
    <n v="8373.880597014926"/>
    <n v="3.5121646912039926"/>
    <n v="11536504"/>
    <s v="East North Central"/>
    <n v="1.1615303908359067"/>
    <x v="2"/>
  </r>
  <r>
    <s v="Iowa"/>
    <n v="21"/>
    <x v="0"/>
    <n v="290600"/>
    <n v="1019"/>
    <n v="8.8944363947418958E-3"/>
    <n v="21"/>
    <n v="0"/>
    <n v="13838.095238095239"/>
    <n v="3.5065381968341365"/>
    <n v="3046355"/>
    <s v="West North Central"/>
    <n v="0.68934841802744595"/>
    <x v="2"/>
  </r>
  <r>
    <s v="Wisconsin"/>
    <n v="27"/>
    <x v="4"/>
    <n v="269200"/>
    <n v="938"/>
    <n v="8.1874203515877302E-3"/>
    <n v="25"/>
    <n v="2"/>
    <n v="9970.3703703703704"/>
    <n v="3.4843982169390788"/>
    <n v="5686986"/>
    <s v="East North Central"/>
    <n v="0.47476818124750086"/>
    <x v="2"/>
  </r>
  <r>
    <s v="Washington"/>
    <n v="35"/>
    <x v="10"/>
    <n v="298100"/>
    <n v="1035"/>
    <n v="9.0340938847476571E-3"/>
    <n v="34"/>
    <n v="1"/>
    <n v="8517.1428571428569"/>
    <n v="3.4719892653471991"/>
    <n v="6724540"/>
    <s v="Pacific"/>
    <n v="0.52048169837639446"/>
    <x v="3"/>
  </r>
  <r>
    <s v="New Mexico"/>
    <n v="9"/>
    <x v="0"/>
    <n v="58400"/>
    <n v="200"/>
    <n v="1.7457186250720109E-3"/>
    <n v="9"/>
    <n v="0"/>
    <n v="6488.8888888888887"/>
    <n v="3.4246575342465753"/>
    <n v="2059179"/>
    <s v="Mountain"/>
    <n v="0.43706739433531522"/>
    <x v="3"/>
  </r>
  <r>
    <s v="Rhode Island"/>
    <n v="3"/>
    <x v="0"/>
    <n v="11000"/>
    <n v="37"/>
    <n v="3.2295794563832201E-4"/>
    <n v="3"/>
    <n v="0"/>
    <n v="3666.6666666666665"/>
    <n v="3.3636363636363638"/>
    <n v="1052567"/>
    <s v="New England"/>
    <n v="0.28501748582275521"/>
    <x v="1"/>
  </r>
  <r>
    <s v="Texas"/>
    <n v="213"/>
    <x v="2"/>
    <n v="3122600"/>
    <n v="10488"/>
    <n v="9.1545484698776255E-2"/>
    <n v="209"/>
    <n v="4"/>
    <n v="14660.093896713615"/>
    <n v="3.3587395119451737"/>
    <n v="25145561"/>
    <s v="West South Central"/>
    <n v="0.84706799740916494"/>
    <x v="0"/>
  </r>
  <r>
    <s v="Oregon"/>
    <n v="20"/>
    <x v="0"/>
    <n v="384200"/>
    <n v="1236"/>
    <n v="1.0788541102945028E-2"/>
    <n v="20"/>
    <n v="0"/>
    <n v="19210"/>
    <n v="3.2170744403956273"/>
    <n v="3831074"/>
    <s v="Pacific"/>
    <n v="0.52204682029112459"/>
    <x v="3"/>
  </r>
  <r>
    <s v="Nevada"/>
    <n v="15"/>
    <x v="0"/>
    <n v="325800"/>
    <n v="1042"/>
    <n v="9.095194036625176E-3"/>
    <n v="15"/>
    <n v="0"/>
    <n v="21720"/>
    <n v="3.1982811540822591"/>
    <n v="2700551"/>
    <s v="Mountain"/>
    <n v="0.55544220420203139"/>
    <x v="3"/>
  </r>
  <r>
    <s v="Arkansas"/>
    <n v="17"/>
    <x v="9"/>
    <n v="92400"/>
    <n v="285"/>
    <n v="2.4876490407276155E-3"/>
    <n v="16"/>
    <n v="1"/>
    <n v="5435.2941176470586"/>
    <n v="3.0844155844155843"/>
    <n v="2915918"/>
    <s v="West South Central"/>
    <n v="0.58300679237207631"/>
    <x v="0"/>
  </r>
  <r>
    <s v="Virginia"/>
    <n v="105"/>
    <x v="6"/>
    <n v="1519400"/>
    <n v="4582"/>
    <n v="3.9994413700399772E-2"/>
    <n v="100"/>
    <n v="5"/>
    <n v="14470.476190476191"/>
    <n v="3.0156640779254968"/>
    <n v="8001024"/>
    <s v="South Atlantic"/>
    <n v="1.3123320215012479"/>
    <x v="0"/>
  </r>
  <r>
    <s v="Montana"/>
    <n v="2"/>
    <x v="0"/>
    <n v="30000"/>
    <n v="81"/>
    <n v="7.0701604315416436E-4"/>
    <n v="2"/>
    <n v="0"/>
    <n v="15000"/>
    <n v="2.7"/>
    <n v="989415"/>
    <s v="Mountain"/>
    <n v="0.20213964817594235"/>
    <x v="3"/>
  </r>
  <r>
    <s v="Nebraska"/>
    <n v="19"/>
    <x v="6"/>
    <n v="196300"/>
    <n v="503"/>
    <n v="4.3904823420561076E-3"/>
    <n v="18"/>
    <n v="1"/>
    <n v="10331.578947368422"/>
    <n v="2.5624044829342845"/>
    <n v="1826341"/>
    <s v="West North Central"/>
    <n v="1.04033146055419"/>
    <x v="2"/>
  </r>
  <r>
    <s v="Alaska"/>
    <n v="2"/>
    <x v="0"/>
    <n v="128500"/>
    <n v="307"/>
    <n v="2.6796780894855366E-3"/>
    <n v="2"/>
    <n v="0"/>
    <n v="64250"/>
    <n v="2.3891050583657587"/>
    <n v="710231"/>
    <s v="Pacific"/>
    <n v="0.28159852217095566"/>
    <x v="3"/>
  </r>
  <r>
    <s v="Utah"/>
    <n v="6"/>
    <x v="0"/>
    <n v="121700"/>
    <n v="285"/>
    <n v="2.4876490407276155E-3"/>
    <n v="6"/>
    <n v="0"/>
    <n v="20283.333333333332"/>
    <n v="2.3418241577649961"/>
    <n v="2763885"/>
    <s v="Mountain"/>
    <n v="0.21708573258294031"/>
    <x v="3"/>
  </r>
  <r>
    <s v="Kansas"/>
    <n v="37"/>
    <x v="6"/>
    <n v="642900"/>
    <n v="1350"/>
    <n v="1.1783600719236073E-2"/>
    <n v="35"/>
    <n v="2"/>
    <n v="17375.675675675677"/>
    <n v="2.0998600093327111"/>
    <n v="2853118"/>
    <s v="West North Central"/>
    <n v="1.2968268399694649"/>
    <x v="2"/>
  </r>
  <r>
    <s v="South Dakota"/>
    <n v="10"/>
    <x v="0"/>
    <n v="89800"/>
    <n v="186"/>
    <n v="1.6235183213169702E-3"/>
    <n v="10"/>
    <n v="0"/>
    <n v="8980"/>
    <n v="2.0712694877505569"/>
    <n v="814180"/>
    <s v="West North Central"/>
    <n v="1.2282296298115896"/>
    <x v="2"/>
  </r>
  <r>
    <s v="Oklahoma"/>
    <n v="35"/>
    <x v="9"/>
    <n v="752400"/>
    <n v="1426"/>
    <n v="1.2446973796763438E-2"/>
    <n v="33"/>
    <n v="2"/>
    <n v="21497.142857142859"/>
    <n v="1.8952684742158425"/>
    <n v="3751351"/>
    <s v="West South Central"/>
    <n v="0.93299720554008414"/>
    <x v="0"/>
  </r>
  <r>
    <s v="North Dakota"/>
    <n v="6"/>
    <x v="0"/>
    <n v="36600"/>
    <n v="63"/>
    <n v="5.4990136689768345E-4"/>
    <n v="6"/>
    <n v="0"/>
    <n v="6100"/>
    <n v="1.721311475409836"/>
    <n v="672591"/>
    <s v="West North Central"/>
    <n v="0.89207259686793317"/>
    <x v="2"/>
  </r>
  <r>
    <s v="Hawaii"/>
    <n v="0"/>
    <x v="11"/>
    <n v="0"/>
    <n v="0"/>
    <n v="0"/>
    <n v="0"/>
    <n v="0"/>
    <n v="0"/>
    <n v="0"/>
    <n v="1360301"/>
    <s v="Pacific"/>
    <n v="0"/>
    <x v="3"/>
  </r>
  <r>
    <s v="Wyoming"/>
    <n v="1"/>
    <x v="11"/>
    <n v="5400"/>
    <n v="0"/>
    <n v="0"/>
    <n v="0"/>
    <n v="1"/>
    <n v="5400"/>
    <n v="0"/>
    <n v="563626"/>
    <s v="Mountain"/>
    <n v="0.1774226171255406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17" firstHeaderRow="1" firstDataRow="2" firstDataCol="1"/>
  <pivotFields count="14">
    <pivotField dataField="1" showAll="0"/>
    <pivotField showAll="0"/>
    <pivotField axis="axisRow" numFmtId="9" showAll="0">
      <items count="13">
        <item x="11"/>
        <item x="7"/>
        <item x="1"/>
        <item x="8"/>
        <item x="4"/>
        <item x="9"/>
        <item x="6"/>
        <item x="5"/>
        <item x="10"/>
        <item x="2"/>
        <item x="3"/>
        <item x="0"/>
        <item t="default"/>
      </items>
    </pivotField>
    <pivotField showAll="0"/>
    <pivotField showAll="0"/>
    <pivotField numFmtId="10" showAll="0"/>
    <pivotField showAll="0"/>
    <pivotField showAll="0"/>
    <pivotField numFmtId="3" showAll="0"/>
    <pivotField numFmtId="165" showAll="0"/>
    <pivotField numFmtId="3" showAll="0"/>
    <pivotField showAll="0"/>
    <pivotField numFmtId="2" showAll="0"/>
    <pivotField axis="axisCol" showAll="0">
      <items count="5">
        <item x="2"/>
        <item x="1"/>
        <item x="0"/>
        <item x="3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at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1"/>
  <sheetViews>
    <sheetView zoomScale="70" zoomScaleNormal="70" zoomScalePageLayoutView="70" workbookViewId="0">
      <pane ySplit="5" topLeftCell="A6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5.33203125" style="4" customWidth="1"/>
    <col min="3" max="3" width="8.83203125" style="4"/>
    <col min="4" max="4" width="20.83203125" customWidth="1"/>
    <col min="5" max="5" width="18.33203125" customWidth="1"/>
    <col min="6" max="6" width="17" customWidth="1"/>
    <col min="7" max="7" width="19" style="4" bestFit="1" customWidth="1"/>
    <col min="8" max="8" width="14.33203125" style="4" customWidth="1"/>
    <col min="9" max="9" width="13.83203125" customWidth="1"/>
    <col min="10" max="10" width="14.5" customWidth="1"/>
    <col min="11" max="11" width="13.83203125" customWidth="1"/>
    <col min="12" max="12" width="20" customWidth="1"/>
    <col min="13" max="13" width="14" style="4" customWidth="1"/>
    <col min="14" max="14" width="13.1640625" customWidth="1"/>
  </cols>
  <sheetData>
    <row r="1" spans="1:14">
      <c r="A1" t="s">
        <v>0</v>
      </c>
    </row>
    <row r="2" spans="1:14">
      <c r="A2" t="s">
        <v>1</v>
      </c>
      <c r="M2" s="4">
        <f>CORREL(J6:J55,M6:M55)</f>
        <v>0.28822511479559609</v>
      </c>
    </row>
    <row r="3" spans="1:14">
      <c r="A3" t="s">
        <v>2</v>
      </c>
    </row>
    <row r="5" spans="1:14" ht="44">
      <c r="A5" t="s">
        <v>3</v>
      </c>
      <c r="B5" s="5" t="s">
        <v>76</v>
      </c>
      <c r="C5" s="5" t="s">
        <v>77</v>
      </c>
      <c r="D5" s="7" t="s">
        <v>78</v>
      </c>
      <c r="E5" s="7" t="s">
        <v>172</v>
      </c>
      <c r="F5" s="5" t="s">
        <v>170</v>
      </c>
      <c r="G5" s="5" t="s">
        <v>174</v>
      </c>
      <c r="H5" s="5" t="s">
        <v>175</v>
      </c>
      <c r="I5" s="5" t="s">
        <v>176</v>
      </c>
      <c r="J5" s="5" t="s">
        <v>177</v>
      </c>
      <c r="K5" s="4" t="s">
        <v>72</v>
      </c>
      <c r="L5" s="5" t="s">
        <v>58</v>
      </c>
      <c r="M5" s="5" t="s">
        <v>179</v>
      </c>
      <c r="N5" s="5" t="s">
        <v>57</v>
      </c>
    </row>
    <row r="6" spans="1:14">
      <c r="A6" t="s">
        <v>5</v>
      </c>
      <c r="B6" s="4">
        <v>62</v>
      </c>
      <c r="C6" s="15">
        <v>0.95</v>
      </c>
      <c r="D6" s="2">
        <v>420200</v>
      </c>
      <c r="E6" s="2">
        <v>1767</v>
      </c>
      <c r="F6" s="17">
        <f>E6/$E$57</f>
        <v>1.5423424052511216E-2</v>
      </c>
      <c r="G6" s="19">
        <f>ROUND(B6*C6, 0)</f>
        <v>59</v>
      </c>
      <c r="H6" s="19">
        <f>B6-G6</f>
        <v>3</v>
      </c>
      <c r="I6" s="2">
        <f>IF(B6=0,0,D6/B6)</f>
        <v>6777.4193548387093</v>
      </c>
      <c r="J6" s="20">
        <f>IF(D6=0,0,E6*1000/D6)</f>
        <v>4.2051404093288909</v>
      </c>
      <c r="K6" s="6">
        <v>4779736</v>
      </c>
      <c r="L6" s="18" t="s">
        <v>67</v>
      </c>
      <c r="M6" s="9">
        <f>B6*100000/K6</f>
        <v>1.2971427710651802</v>
      </c>
      <c r="N6" t="str">
        <f>VLOOKUP(L6,'3b. Lookup Divisions'!$A$5:$B$13,2)</f>
        <v>South</v>
      </c>
    </row>
    <row r="7" spans="1:14">
      <c r="A7" t="s">
        <v>6</v>
      </c>
      <c r="B7" s="4">
        <v>2</v>
      </c>
      <c r="C7" s="15">
        <v>1</v>
      </c>
      <c r="D7" s="2">
        <v>128500</v>
      </c>
      <c r="E7">
        <v>307</v>
      </c>
      <c r="F7" s="17">
        <f t="shared" ref="F7:F57" si="0">E7/$E$57</f>
        <v>2.6796780894855366E-3</v>
      </c>
      <c r="G7" s="19">
        <f t="shared" ref="G7:G55" si="1">ROUND(B7*C7, 0)</f>
        <v>2</v>
      </c>
      <c r="H7" s="19">
        <f t="shared" ref="H7:H55" si="2">B7-G7</f>
        <v>0</v>
      </c>
      <c r="I7" s="2">
        <f t="shared" ref="I7:I57" si="3">IF(B7=0,0,D7/B7)</f>
        <v>64250</v>
      </c>
      <c r="J7" s="20">
        <f t="shared" ref="J7:J57" si="4">IF(D7=0,0,E7*1000/D7)</f>
        <v>2.3891050583657587</v>
      </c>
      <c r="K7" s="6">
        <v>710231</v>
      </c>
      <c r="L7" s="4" t="s">
        <v>70</v>
      </c>
      <c r="M7" s="9">
        <f t="shared" ref="M7:M57" si="5">B7*100000/K7</f>
        <v>0.28159852217095566</v>
      </c>
      <c r="N7" t="str">
        <f>VLOOKUP(L7,'3b. Lookup Divisions'!$A$5:$B$13,2)</f>
        <v>West</v>
      </c>
    </row>
    <row r="8" spans="1:14">
      <c r="A8" t="s">
        <v>7</v>
      </c>
      <c r="B8" s="4">
        <v>87</v>
      </c>
      <c r="C8" s="15">
        <v>0.98</v>
      </c>
      <c r="D8" s="2">
        <v>619500</v>
      </c>
      <c r="E8" s="2">
        <v>3069</v>
      </c>
      <c r="F8" s="17">
        <f t="shared" si="0"/>
        <v>2.6788052301730009E-2</v>
      </c>
      <c r="G8" s="19">
        <f t="shared" si="1"/>
        <v>85</v>
      </c>
      <c r="H8" s="19">
        <f t="shared" si="2"/>
        <v>2</v>
      </c>
      <c r="I8" s="2">
        <f t="shared" si="3"/>
        <v>7120.6896551724139</v>
      </c>
      <c r="J8" s="20">
        <f t="shared" si="4"/>
        <v>4.9539951573849876</v>
      </c>
      <c r="K8" s="6">
        <v>6392017</v>
      </c>
      <c r="L8" s="4" t="s">
        <v>69</v>
      </c>
      <c r="M8" s="9">
        <f t="shared" si="5"/>
        <v>1.3610727255575197</v>
      </c>
      <c r="N8" t="str">
        <f>VLOOKUP(L8,'3b. Lookup Divisions'!$A$5:$B$13,2)</f>
        <v>West</v>
      </c>
    </row>
    <row r="9" spans="1:14">
      <c r="A9" t="s">
        <v>8</v>
      </c>
      <c r="B9" s="4">
        <v>17</v>
      </c>
      <c r="C9" s="15">
        <v>0.94</v>
      </c>
      <c r="D9" s="2">
        <v>92400</v>
      </c>
      <c r="E9">
        <v>285</v>
      </c>
      <c r="F9" s="17">
        <f t="shared" si="0"/>
        <v>2.4876490407276155E-3</v>
      </c>
      <c r="G9" s="19">
        <f t="shared" si="1"/>
        <v>16</v>
      </c>
      <c r="H9" s="19">
        <f t="shared" si="2"/>
        <v>1</v>
      </c>
      <c r="I9" s="2">
        <f t="shared" si="3"/>
        <v>5435.2941176470586</v>
      </c>
      <c r="J9" s="20">
        <f t="shared" si="4"/>
        <v>3.0844155844155843</v>
      </c>
      <c r="K9" s="6">
        <v>2915918</v>
      </c>
      <c r="L9" s="4" t="s">
        <v>68</v>
      </c>
      <c r="M9" s="9">
        <f t="shared" si="5"/>
        <v>0.58300679237207631</v>
      </c>
      <c r="N9" t="str">
        <f>VLOOKUP(L9,'3b. Lookup Divisions'!$A$5:$B$13,2)</f>
        <v>South</v>
      </c>
    </row>
    <row r="10" spans="1:14">
      <c r="A10" t="s">
        <v>9</v>
      </c>
      <c r="B10" s="4">
        <v>123</v>
      </c>
      <c r="C10" s="15">
        <v>0.99</v>
      </c>
      <c r="D10" s="2">
        <v>2670100</v>
      </c>
      <c r="E10" s="2">
        <v>15337</v>
      </c>
      <c r="F10" s="17">
        <f t="shared" si="0"/>
        <v>0.13387043276364716</v>
      </c>
      <c r="G10" s="19">
        <f t="shared" si="1"/>
        <v>122</v>
      </c>
      <c r="H10" s="19">
        <f t="shared" si="2"/>
        <v>1</v>
      </c>
      <c r="I10" s="2">
        <f t="shared" si="3"/>
        <v>21708.130081300813</v>
      </c>
      <c r="J10" s="20">
        <f t="shared" si="4"/>
        <v>5.7439796262312273</v>
      </c>
      <c r="K10" s="6">
        <v>37253956</v>
      </c>
      <c r="L10" s="4" t="s">
        <v>70</v>
      </c>
      <c r="M10" s="9">
        <f t="shared" si="5"/>
        <v>0.33016627817996025</v>
      </c>
      <c r="N10" t="str">
        <f>VLOOKUP(L10,'3b. Lookup Divisions'!$A$5:$B$13,2)</f>
        <v>West</v>
      </c>
    </row>
    <row r="11" spans="1:14">
      <c r="A11" t="s">
        <v>10</v>
      </c>
      <c r="B11" s="4">
        <v>59</v>
      </c>
      <c r="C11" s="15">
        <v>0.95</v>
      </c>
      <c r="D11" s="2">
        <v>504200</v>
      </c>
      <c r="E11" s="2">
        <v>1868</v>
      </c>
      <c r="F11" s="17">
        <f t="shared" si="0"/>
        <v>1.6305011958172581E-2</v>
      </c>
      <c r="G11" s="19">
        <f t="shared" si="1"/>
        <v>56</v>
      </c>
      <c r="H11" s="19">
        <f t="shared" si="2"/>
        <v>3</v>
      </c>
      <c r="I11" s="2">
        <f t="shared" si="3"/>
        <v>8545.7627118644068</v>
      </c>
      <c r="J11" s="20">
        <f t="shared" si="4"/>
        <v>3.7048790162633876</v>
      </c>
      <c r="K11" s="6">
        <v>5029196</v>
      </c>
      <c r="L11" s="4" t="s">
        <v>69</v>
      </c>
      <c r="M11" s="9">
        <f t="shared" si="5"/>
        <v>1.1731497440147491</v>
      </c>
      <c r="N11" t="str">
        <f>VLOOKUP(L11,'3b. Lookup Divisions'!$A$5:$B$13,2)</f>
        <v>West</v>
      </c>
    </row>
    <row r="12" spans="1:14">
      <c r="A12" t="s">
        <v>11</v>
      </c>
      <c r="B12" s="4">
        <v>23</v>
      </c>
      <c r="C12" s="15">
        <v>0.87</v>
      </c>
      <c r="D12" s="2">
        <v>269100</v>
      </c>
      <c r="E12" s="2">
        <v>1092</v>
      </c>
      <c r="F12" s="17">
        <f t="shared" si="0"/>
        <v>9.5316236928931798E-3</v>
      </c>
      <c r="G12" s="19">
        <f t="shared" si="1"/>
        <v>20</v>
      </c>
      <c r="H12" s="19">
        <f t="shared" si="2"/>
        <v>3</v>
      </c>
      <c r="I12" s="2">
        <f t="shared" si="3"/>
        <v>11700</v>
      </c>
      <c r="J12" s="20">
        <f t="shared" si="4"/>
        <v>4.0579710144927539</v>
      </c>
      <c r="K12" s="6">
        <v>3574097</v>
      </c>
      <c r="L12" s="4" t="s">
        <v>60</v>
      </c>
      <c r="M12" s="9">
        <f t="shared" si="5"/>
        <v>0.64351918820334197</v>
      </c>
      <c r="N12" t="str">
        <f>VLOOKUP(L12,'3b. Lookup Divisions'!$A$5:$B$13,2)</f>
        <v>Northeast</v>
      </c>
    </row>
    <row r="13" spans="1:14">
      <c r="A13" t="s">
        <v>12</v>
      </c>
      <c r="B13" s="4">
        <v>17</v>
      </c>
      <c r="C13" s="15">
        <v>1</v>
      </c>
      <c r="D13" s="2">
        <v>33300</v>
      </c>
      <c r="E13">
        <v>433</v>
      </c>
      <c r="F13" s="17">
        <f t="shared" si="0"/>
        <v>3.7794808232809035E-3</v>
      </c>
      <c r="G13" s="19">
        <f t="shared" si="1"/>
        <v>17</v>
      </c>
      <c r="H13" s="19">
        <f t="shared" si="2"/>
        <v>0</v>
      </c>
      <c r="I13" s="2">
        <f t="shared" si="3"/>
        <v>1958.8235294117646</v>
      </c>
      <c r="J13" s="20">
        <f t="shared" si="4"/>
        <v>13.003003003003004</v>
      </c>
      <c r="K13" s="6">
        <v>897934</v>
      </c>
      <c r="L13" s="4" t="s">
        <v>66</v>
      </c>
      <c r="M13" s="9">
        <f t="shared" si="5"/>
        <v>1.8932349148155656</v>
      </c>
      <c r="N13" t="str">
        <f>VLOOKUP(L13,'3b. Lookup Divisions'!$A$5:$B$13,2)</f>
        <v>South</v>
      </c>
    </row>
    <row r="14" spans="1:14">
      <c r="A14" t="s">
        <v>13</v>
      </c>
      <c r="B14" s="4">
        <v>184</v>
      </c>
      <c r="C14" s="15">
        <v>0.96</v>
      </c>
      <c r="D14" s="2">
        <v>1881000</v>
      </c>
      <c r="E14" s="2">
        <v>7754</v>
      </c>
      <c r="F14" s="17">
        <f t="shared" si="0"/>
        <v>6.7681511094041857E-2</v>
      </c>
      <c r="G14" s="19">
        <f t="shared" si="1"/>
        <v>177</v>
      </c>
      <c r="H14" s="19">
        <f t="shared" si="2"/>
        <v>7</v>
      </c>
      <c r="I14" s="2">
        <f t="shared" si="3"/>
        <v>10222.826086956522</v>
      </c>
      <c r="J14" s="20">
        <f t="shared" si="4"/>
        <v>4.1222753854332801</v>
      </c>
      <c r="K14" s="6">
        <v>18801310</v>
      </c>
      <c r="L14" s="4" t="s">
        <v>66</v>
      </c>
      <c r="M14" s="9">
        <f t="shared" si="5"/>
        <v>0.97865521072733763</v>
      </c>
      <c r="N14" t="str">
        <f>VLOOKUP(L14,'3b. Lookup Divisions'!$A$5:$B$13,2)</f>
        <v>South</v>
      </c>
    </row>
    <row r="15" spans="1:14">
      <c r="A15" t="s">
        <v>14</v>
      </c>
      <c r="B15" s="4">
        <v>143</v>
      </c>
      <c r="C15" s="15">
        <v>0.94</v>
      </c>
      <c r="D15" s="2">
        <v>1251000</v>
      </c>
      <c r="E15" s="2">
        <v>4908</v>
      </c>
      <c r="F15" s="17">
        <f t="shared" si="0"/>
        <v>4.2839935059267149E-2</v>
      </c>
      <c r="G15" s="19">
        <f t="shared" si="1"/>
        <v>134</v>
      </c>
      <c r="H15" s="19">
        <f t="shared" si="2"/>
        <v>9</v>
      </c>
      <c r="I15" s="2">
        <f t="shared" si="3"/>
        <v>8748.2517482517487</v>
      </c>
      <c r="J15" s="20">
        <f t="shared" si="4"/>
        <v>3.9232613908872902</v>
      </c>
      <c r="K15" s="6">
        <v>9687653</v>
      </c>
      <c r="L15" s="4" t="s">
        <v>66</v>
      </c>
      <c r="M15" s="9">
        <f t="shared" si="5"/>
        <v>1.4761057193109621</v>
      </c>
      <c r="N15" t="str">
        <f>VLOOKUP(L15,'3b. Lookup Divisions'!$A$5:$B$13,2)</f>
        <v>South</v>
      </c>
    </row>
    <row r="16" spans="1:14">
      <c r="A16" t="s">
        <v>15</v>
      </c>
      <c r="B16" s="4">
        <v>0</v>
      </c>
      <c r="C16" s="15">
        <v>0</v>
      </c>
      <c r="D16">
        <v>0</v>
      </c>
      <c r="E16">
        <v>0</v>
      </c>
      <c r="F16" s="17">
        <f t="shared" si="0"/>
        <v>0</v>
      </c>
      <c r="G16" s="19">
        <f t="shared" si="1"/>
        <v>0</v>
      </c>
      <c r="H16" s="19">
        <f t="shared" si="2"/>
        <v>0</v>
      </c>
      <c r="I16" s="2">
        <f t="shared" si="3"/>
        <v>0</v>
      </c>
      <c r="J16" s="20">
        <f t="shared" si="4"/>
        <v>0</v>
      </c>
      <c r="K16" s="6">
        <v>1360301</v>
      </c>
      <c r="L16" s="4" t="s">
        <v>70</v>
      </c>
      <c r="M16" s="9">
        <f t="shared" si="5"/>
        <v>0</v>
      </c>
      <c r="N16" t="str">
        <f>VLOOKUP(L16,'3b. Lookup Divisions'!$A$5:$B$13,2)</f>
        <v>West</v>
      </c>
    </row>
    <row r="17" spans="1:14">
      <c r="A17" t="s">
        <v>16</v>
      </c>
      <c r="B17" s="4">
        <v>12</v>
      </c>
      <c r="C17" s="15">
        <v>0.92</v>
      </c>
      <c r="D17" s="2">
        <v>80700</v>
      </c>
      <c r="E17">
        <v>320</v>
      </c>
      <c r="F17" s="17">
        <f t="shared" si="0"/>
        <v>2.7931498001152175E-3</v>
      </c>
      <c r="G17" s="19">
        <f t="shared" si="1"/>
        <v>11</v>
      </c>
      <c r="H17" s="19">
        <f t="shared" si="2"/>
        <v>1</v>
      </c>
      <c r="I17" s="2">
        <f t="shared" si="3"/>
        <v>6725</v>
      </c>
      <c r="J17" s="20">
        <f t="shared" si="4"/>
        <v>3.9653035935563818</v>
      </c>
      <c r="K17" s="6">
        <v>1567582</v>
      </c>
      <c r="L17" s="4" t="s">
        <v>69</v>
      </c>
      <c r="M17" s="9">
        <f t="shared" si="5"/>
        <v>0.76551019340615034</v>
      </c>
      <c r="N17" t="str">
        <f>VLOOKUP(L17,'3b. Lookup Divisions'!$A$5:$B$13,2)</f>
        <v>West</v>
      </c>
    </row>
    <row r="18" spans="1:14">
      <c r="A18" t="s">
        <v>17</v>
      </c>
      <c r="B18" s="4">
        <v>101</v>
      </c>
      <c r="C18" s="15">
        <v>0.98</v>
      </c>
      <c r="D18" s="2">
        <v>1335900</v>
      </c>
      <c r="E18" s="2">
        <v>6043</v>
      </c>
      <c r="F18" s="17">
        <f t="shared" si="0"/>
        <v>5.2746888256550807E-2</v>
      </c>
      <c r="G18" s="19">
        <f t="shared" si="1"/>
        <v>99</v>
      </c>
      <c r="H18" s="19">
        <f t="shared" si="2"/>
        <v>2</v>
      </c>
      <c r="I18" s="2">
        <f t="shared" si="3"/>
        <v>13226.732673267326</v>
      </c>
      <c r="J18" s="20">
        <f t="shared" si="4"/>
        <v>4.5235421813009955</v>
      </c>
      <c r="K18" s="6">
        <v>12830632</v>
      </c>
      <c r="L18" s="4" t="s">
        <v>63</v>
      </c>
      <c r="M18" s="9">
        <f t="shared" si="5"/>
        <v>0.78717868301421157</v>
      </c>
      <c r="N18" t="str">
        <f>VLOOKUP(L18,'3b. Lookup Divisions'!$A$5:$B$13,2)</f>
        <v>Midwest</v>
      </c>
    </row>
    <row r="19" spans="1:14">
      <c r="A19" t="s">
        <v>18</v>
      </c>
      <c r="B19" s="4">
        <v>81</v>
      </c>
      <c r="C19" s="15">
        <v>0.96</v>
      </c>
      <c r="D19" s="2">
        <v>799000</v>
      </c>
      <c r="E19" s="2">
        <v>3610</v>
      </c>
      <c r="F19" s="17">
        <f t="shared" si="0"/>
        <v>3.15102211825498E-2</v>
      </c>
      <c r="G19" s="19">
        <f t="shared" si="1"/>
        <v>78</v>
      </c>
      <c r="H19" s="19">
        <f t="shared" si="2"/>
        <v>3</v>
      </c>
      <c r="I19" s="2">
        <f t="shared" si="3"/>
        <v>9864.1975308641977</v>
      </c>
      <c r="J19" s="20">
        <f t="shared" si="4"/>
        <v>4.5181476846057569</v>
      </c>
      <c r="K19" s="6">
        <v>6483802</v>
      </c>
      <c r="L19" s="4" t="s">
        <v>63</v>
      </c>
      <c r="M19" s="9">
        <f t="shared" si="5"/>
        <v>1.2492670195666062</v>
      </c>
      <c r="N19" t="str">
        <f>VLOOKUP(L19,'3b. Lookup Divisions'!$A$5:$B$13,2)</f>
        <v>Midwest</v>
      </c>
    </row>
    <row r="20" spans="1:14">
      <c r="A20" t="s">
        <v>19</v>
      </c>
      <c r="B20" s="4">
        <v>21</v>
      </c>
      <c r="C20" s="15">
        <v>1</v>
      </c>
      <c r="D20" s="2">
        <v>290600</v>
      </c>
      <c r="E20" s="2">
        <v>1019</v>
      </c>
      <c r="F20" s="17">
        <f t="shared" si="0"/>
        <v>8.8944363947418958E-3</v>
      </c>
      <c r="G20" s="19">
        <f t="shared" si="1"/>
        <v>21</v>
      </c>
      <c r="H20" s="19">
        <f t="shared" si="2"/>
        <v>0</v>
      </c>
      <c r="I20" s="2">
        <f t="shared" si="3"/>
        <v>13838.095238095239</v>
      </c>
      <c r="J20" s="20">
        <f t="shared" si="4"/>
        <v>3.5065381968341365</v>
      </c>
      <c r="K20" s="6">
        <v>3046355</v>
      </c>
      <c r="L20" s="4" t="s">
        <v>64</v>
      </c>
      <c r="M20" s="9">
        <f t="shared" si="5"/>
        <v>0.68934841802744595</v>
      </c>
      <c r="N20" t="str">
        <f>VLOOKUP(L20,'3b. Lookup Divisions'!$A$5:$B$13,2)</f>
        <v>Midwest</v>
      </c>
    </row>
    <row r="21" spans="1:14">
      <c r="A21" t="s">
        <v>20</v>
      </c>
      <c r="B21" s="4">
        <v>37</v>
      </c>
      <c r="C21" s="15">
        <v>0.95</v>
      </c>
      <c r="D21" s="2">
        <v>642900</v>
      </c>
      <c r="E21" s="2">
        <v>1350</v>
      </c>
      <c r="F21" s="17">
        <f t="shared" si="0"/>
        <v>1.1783600719236073E-2</v>
      </c>
      <c r="G21" s="19">
        <f t="shared" si="1"/>
        <v>35</v>
      </c>
      <c r="H21" s="19">
        <f t="shared" si="2"/>
        <v>2</v>
      </c>
      <c r="I21" s="2">
        <f t="shared" si="3"/>
        <v>17375.675675675677</v>
      </c>
      <c r="J21" s="20">
        <f t="shared" si="4"/>
        <v>2.0998600093327111</v>
      </c>
      <c r="K21" s="6">
        <v>2853118</v>
      </c>
      <c r="L21" s="4" t="s">
        <v>64</v>
      </c>
      <c r="M21" s="9">
        <f t="shared" si="5"/>
        <v>1.2968268399694649</v>
      </c>
      <c r="N21" t="str">
        <f>VLOOKUP(L21,'3b. Lookup Divisions'!$A$5:$B$13,2)</f>
        <v>Midwest</v>
      </c>
    </row>
    <row r="22" spans="1:14">
      <c r="A22" t="s">
        <v>21</v>
      </c>
      <c r="B22" s="4">
        <v>23</v>
      </c>
      <c r="C22" s="15">
        <v>0.96</v>
      </c>
      <c r="D22" s="2">
        <v>134700</v>
      </c>
      <c r="E22">
        <v>653</v>
      </c>
      <c r="F22" s="17">
        <f t="shared" si="0"/>
        <v>5.6997713108601156E-3</v>
      </c>
      <c r="G22" s="19">
        <f t="shared" si="1"/>
        <v>22</v>
      </c>
      <c r="H22" s="19">
        <f t="shared" si="2"/>
        <v>1</v>
      </c>
      <c r="I22" s="2">
        <f t="shared" si="3"/>
        <v>5856.521739130435</v>
      </c>
      <c r="J22" s="20">
        <f t="shared" si="4"/>
        <v>4.8478099480326655</v>
      </c>
      <c r="K22" s="6">
        <v>4339367</v>
      </c>
      <c r="L22" s="4" t="s">
        <v>67</v>
      </c>
      <c r="M22" s="9">
        <f t="shared" si="5"/>
        <v>0.53003122344802822</v>
      </c>
      <c r="N22" t="str">
        <f>VLOOKUP(L22,'3b. Lookup Divisions'!$A$5:$B$13,2)</f>
        <v>South</v>
      </c>
    </row>
    <row r="23" spans="1:14">
      <c r="A23" t="s">
        <v>22</v>
      </c>
      <c r="B23" s="4">
        <v>34</v>
      </c>
      <c r="C23" s="15">
        <v>1</v>
      </c>
      <c r="D23" s="2">
        <v>344200</v>
      </c>
      <c r="E23" s="2">
        <v>1260</v>
      </c>
      <c r="F23" s="17">
        <f t="shared" si="0"/>
        <v>1.0998027337953669E-2</v>
      </c>
      <c r="G23" s="19">
        <f t="shared" si="1"/>
        <v>34</v>
      </c>
      <c r="H23" s="19">
        <f t="shared" si="2"/>
        <v>0</v>
      </c>
      <c r="I23" s="2">
        <f t="shared" si="3"/>
        <v>10123.529411764706</v>
      </c>
      <c r="J23" s="20">
        <f t="shared" si="4"/>
        <v>3.6606624055781523</v>
      </c>
      <c r="K23" s="6">
        <v>4533372</v>
      </c>
      <c r="L23" s="4" t="s">
        <v>68</v>
      </c>
      <c r="M23" s="9">
        <f t="shared" si="5"/>
        <v>0.74999360299573914</v>
      </c>
      <c r="N23" t="str">
        <f>VLOOKUP(L23,'3b. Lookup Divisions'!$A$5:$B$13,2)</f>
        <v>South</v>
      </c>
    </row>
    <row r="24" spans="1:14">
      <c r="A24" t="s">
        <v>23</v>
      </c>
      <c r="B24" s="4">
        <v>3</v>
      </c>
      <c r="C24" s="15">
        <v>1</v>
      </c>
      <c r="D24" s="2">
        <v>22500</v>
      </c>
      <c r="E24">
        <v>139</v>
      </c>
      <c r="F24" s="17">
        <f t="shared" si="0"/>
        <v>1.2132744444250476E-3</v>
      </c>
      <c r="G24" s="19">
        <f t="shared" si="1"/>
        <v>3</v>
      </c>
      <c r="H24" s="19">
        <f t="shared" si="2"/>
        <v>0</v>
      </c>
      <c r="I24" s="2">
        <f t="shared" si="3"/>
        <v>7500</v>
      </c>
      <c r="J24" s="20">
        <f t="shared" si="4"/>
        <v>6.177777777777778</v>
      </c>
      <c r="K24" s="6">
        <v>1328361</v>
      </c>
      <c r="L24" s="4" t="s">
        <v>60</v>
      </c>
      <c r="M24" s="9">
        <f t="shared" si="5"/>
        <v>0.22584222210679175</v>
      </c>
      <c r="N24" t="str">
        <f>VLOOKUP(L24,'3b. Lookup Divisions'!$A$5:$B$13,2)</f>
        <v>Northeast</v>
      </c>
    </row>
    <row r="25" spans="1:14">
      <c r="A25" t="s">
        <v>24</v>
      </c>
      <c r="B25" s="4">
        <v>29</v>
      </c>
      <c r="C25" s="15">
        <v>1</v>
      </c>
      <c r="D25" s="2">
        <v>384000</v>
      </c>
      <c r="E25" s="2">
        <v>2194</v>
      </c>
      <c r="F25" s="17">
        <f t="shared" si="0"/>
        <v>1.9150533317039961E-2</v>
      </c>
      <c r="G25" s="19">
        <f t="shared" si="1"/>
        <v>29</v>
      </c>
      <c r="H25" s="19">
        <f t="shared" si="2"/>
        <v>0</v>
      </c>
      <c r="I25" s="2">
        <f t="shared" si="3"/>
        <v>13241.379310344828</v>
      </c>
      <c r="J25" s="20">
        <f t="shared" si="4"/>
        <v>5.713541666666667</v>
      </c>
      <c r="K25" s="6">
        <v>5773552</v>
      </c>
      <c r="L25" s="4" t="s">
        <v>66</v>
      </c>
      <c r="M25" s="9">
        <f t="shared" si="5"/>
        <v>0.50229044442658521</v>
      </c>
      <c r="N25" t="str">
        <f>VLOOKUP(L25,'3b. Lookup Divisions'!$A$5:$B$13,2)</f>
        <v>South</v>
      </c>
    </row>
    <row r="26" spans="1:14">
      <c r="A26" t="s">
        <v>25</v>
      </c>
      <c r="B26" s="4">
        <v>64</v>
      </c>
      <c r="C26" s="15">
        <v>0.91</v>
      </c>
      <c r="D26" s="2">
        <v>575400</v>
      </c>
      <c r="E26" s="2">
        <v>2286</v>
      </c>
      <c r="F26" s="17">
        <f t="shared" si="0"/>
        <v>1.9953563884573085E-2</v>
      </c>
      <c r="G26" s="19">
        <f t="shared" si="1"/>
        <v>58</v>
      </c>
      <c r="H26" s="19">
        <f t="shared" si="2"/>
        <v>6</v>
      </c>
      <c r="I26" s="2">
        <f t="shared" si="3"/>
        <v>8990.625</v>
      </c>
      <c r="J26" s="20">
        <f t="shared" si="4"/>
        <v>3.9728884254431698</v>
      </c>
      <c r="K26" s="6">
        <v>6547629</v>
      </c>
      <c r="L26" s="4" t="s">
        <v>60</v>
      </c>
      <c r="M26" s="9">
        <f t="shared" si="5"/>
        <v>0.97745305972589469</v>
      </c>
      <c r="N26" t="str">
        <f>VLOOKUP(L26,'3b. Lookup Divisions'!$A$5:$B$13,2)</f>
        <v>Northeast</v>
      </c>
    </row>
    <row r="27" spans="1:14">
      <c r="A27" t="s">
        <v>26</v>
      </c>
      <c r="B27" s="4">
        <v>54</v>
      </c>
      <c r="C27" s="15">
        <v>0.96</v>
      </c>
      <c r="D27" s="2">
        <v>287200</v>
      </c>
      <c r="E27" s="2">
        <v>1197</v>
      </c>
      <c r="F27" s="17">
        <f t="shared" si="0"/>
        <v>1.0448125971055985E-2</v>
      </c>
      <c r="G27" s="19">
        <f t="shared" si="1"/>
        <v>52</v>
      </c>
      <c r="H27" s="19">
        <f t="shared" si="2"/>
        <v>2</v>
      </c>
      <c r="I27" s="2">
        <f t="shared" si="3"/>
        <v>5318.5185185185182</v>
      </c>
      <c r="J27" s="20">
        <f t="shared" si="4"/>
        <v>4.1678272980501392</v>
      </c>
      <c r="K27" s="6">
        <v>9883640</v>
      </c>
      <c r="L27" s="4" t="s">
        <v>63</v>
      </c>
      <c r="M27" s="9">
        <f t="shared" si="5"/>
        <v>0.54635741487953826</v>
      </c>
      <c r="N27" t="str">
        <f>VLOOKUP(L27,'3b. Lookup Divisions'!$A$5:$B$13,2)</f>
        <v>Midwest</v>
      </c>
    </row>
    <row r="28" spans="1:14">
      <c r="A28" t="s">
        <v>27</v>
      </c>
      <c r="B28" s="4">
        <v>150</v>
      </c>
      <c r="C28" s="15">
        <v>1</v>
      </c>
      <c r="D28" s="2">
        <v>1003600</v>
      </c>
      <c r="E28" s="2">
        <v>6765</v>
      </c>
      <c r="F28" s="17">
        <f t="shared" si="0"/>
        <v>5.9048932493060771E-2</v>
      </c>
      <c r="G28" s="19">
        <f t="shared" si="1"/>
        <v>150</v>
      </c>
      <c r="H28" s="19">
        <f t="shared" si="2"/>
        <v>0</v>
      </c>
      <c r="I28" s="2">
        <f t="shared" si="3"/>
        <v>6690.666666666667</v>
      </c>
      <c r="J28" s="20">
        <f t="shared" si="4"/>
        <v>6.7407333599043442</v>
      </c>
      <c r="K28" s="6">
        <v>5303925</v>
      </c>
      <c r="L28" s="4" t="s">
        <v>64</v>
      </c>
      <c r="M28" s="9">
        <f t="shared" si="5"/>
        <v>2.8280942886635843</v>
      </c>
      <c r="N28" t="str">
        <f>VLOOKUP(L28,'3b. Lookup Divisions'!$A$5:$B$13,2)</f>
        <v>Midwest</v>
      </c>
    </row>
    <row r="29" spans="1:14">
      <c r="A29" t="s">
        <v>28</v>
      </c>
      <c r="B29" s="4">
        <v>72</v>
      </c>
      <c r="C29" s="15">
        <v>0.99</v>
      </c>
      <c r="D29" s="2">
        <v>360700</v>
      </c>
      <c r="E29" s="2">
        <v>1549</v>
      </c>
      <c r="F29" s="17">
        <f t="shared" si="0"/>
        <v>1.3520590751182724E-2</v>
      </c>
      <c r="G29" s="19">
        <f t="shared" si="1"/>
        <v>71</v>
      </c>
      <c r="H29" s="19">
        <f t="shared" si="2"/>
        <v>1</v>
      </c>
      <c r="I29" s="2">
        <f t="shared" si="3"/>
        <v>5009.7222222222226</v>
      </c>
      <c r="J29" s="20">
        <f t="shared" si="4"/>
        <v>4.2944275020792899</v>
      </c>
      <c r="K29" s="6">
        <v>2967297</v>
      </c>
      <c r="L29" s="4" t="s">
        <v>67</v>
      </c>
      <c r="M29" s="9">
        <f t="shared" si="5"/>
        <v>2.4264507395114139</v>
      </c>
      <c r="N29" t="str">
        <f>VLOOKUP(L29,'3b. Lookup Divisions'!$A$5:$B$13,2)</f>
        <v>South</v>
      </c>
    </row>
    <row r="30" spans="1:14">
      <c r="A30" t="s">
        <v>29</v>
      </c>
      <c r="B30" s="4">
        <v>76</v>
      </c>
      <c r="C30" s="15">
        <v>0.95</v>
      </c>
      <c r="D30" s="2">
        <v>1027500</v>
      </c>
      <c r="E30" s="2">
        <v>3802</v>
      </c>
      <c r="F30" s="17">
        <f t="shared" si="0"/>
        <v>3.3186111062618928E-2</v>
      </c>
      <c r="G30" s="19">
        <f t="shared" si="1"/>
        <v>72</v>
      </c>
      <c r="H30" s="19">
        <f t="shared" si="2"/>
        <v>4</v>
      </c>
      <c r="I30" s="2">
        <f t="shared" si="3"/>
        <v>13519.736842105263</v>
      </c>
      <c r="J30" s="20">
        <f t="shared" si="4"/>
        <v>3.7002433090024329</v>
      </c>
      <c r="K30" s="6">
        <v>5988927</v>
      </c>
      <c r="L30" s="4" t="s">
        <v>64</v>
      </c>
      <c r="M30" s="9">
        <f t="shared" si="5"/>
        <v>1.2690086220787129</v>
      </c>
      <c r="N30" t="str">
        <f>VLOOKUP(L30,'3b. Lookup Divisions'!$A$5:$B$13,2)</f>
        <v>Midwest</v>
      </c>
    </row>
    <row r="31" spans="1:14">
      <c r="A31" t="s">
        <v>30</v>
      </c>
      <c r="B31" s="4">
        <v>2</v>
      </c>
      <c r="C31" s="15">
        <v>1</v>
      </c>
      <c r="D31" s="2">
        <v>30000</v>
      </c>
      <c r="E31">
        <v>81</v>
      </c>
      <c r="F31" s="17">
        <f t="shared" si="0"/>
        <v>7.0701604315416436E-4</v>
      </c>
      <c r="G31" s="19">
        <f t="shared" si="1"/>
        <v>2</v>
      </c>
      <c r="H31" s="19">
        <f t="shared" si="2"/>
        <v>0</v>
      </c>
      <c r="I31" s="2">
        <f t="shared" si="3"/>
        <v>15000</v>
      </c>
      <c r="J31" s="20">
        <f t="shared" si="4"/>
        <v>2.7</v>
      </c>
      <c r="K31" s="6">
        <v>989415</v>
      </c>
      <c r="L31" s="4" t="s">
        <v>69</v>
      </c>
      <c r="M31" s="9">
        <f t="shared" si="5"/>
        <v>0.20213964817594235</v>
      </c>
      <c r="N31" t="str">
        <f>VLOOKUP(L31,'3b. Lookup Divisions'!$A$5:$B$13,2)</f>
        <v>West</v>
      </c>
    </row>
    <row r="32" spans="1:14">
      <c r="A32" t="s">
        <v>31</v>
      </c>
      <c r="B32" s="4">
        <v>19</v>
      </c>
      <c r="C32" s="15">
        <v>0.95</v>
      </c>
      <c r="D32" s="2">
        <v>196300</v>
      </c>
      <c r="E32">
        <v>503</v>
      </c>
      <c r="F32" s="17">
        <f t="shared" si="0"/>
        <v>4.3904823420561076E-3</v>
      </c>
      <c r="G32" s="19">
        <f t="shared" si="1"/>
        <v>18</v>
      </c>
      <c r="H32" s="19">
        <f t="shared" si="2"/>
        <v>1</v>
      </c>
      <c r="I32" s="2">
        <f t="shared" si="3"/>
        <v>10331.578947368422</v>
      </c>
      <c r="J32" s="20">
        <f t="shared" si="4"/>
        <v>2.5624044829342845</v>
      </c>
      <c r="K32" s="6">
        <v>1826341</v>
      </c>
      <c r="L32" s="4" t="s">
        <v>64</v>
      </c>
      <c r="M32" s="9">
        <f t="shared" si="5"/>
        <v>1.04033146055419</v>
      </c>
      <c r="N32" t="str">
        <f>VLOOKUP(L32,'3b. Lookup Divisions'!$A$5:$B$13,2)</f>
        <v>Midwest</v>
      </c>
    </row>
    <row r="33" spans="1:14">
      <c r="A33" t="s">
        <v>32</v>
      </c>
      <c r="B33" s="4">
        <v>15</v>
      </c>
      <c r="C33" s="15">
        <v>1</v>
      </c>
      <c r="D33" s="2">
        <v>325800</v>
      </c>
      <c r="E33" s="2">
        <v>1042</v>
      </c>
      <c r="F33" s="17">
        <f t="shared" si="0"/>
        <v>9.095194036625176E-3</v>
      </c>
      <c r="G33" s="19">
        <f t="shared" si="1"/>
        <v>15</v>
      </c>
      <c r="H33" s="19">
        <f t="shared" si="2"/>
        <v>0</v>
      </c>
      <c r="I33" s="2">
        <f t="shared" si="3"/>
        <v>21720</v>
      </c>
      <c r="J33" s="20">
        <f t="shared" si="4"/>
        <v>3.1982811540822591</v>
      </c>
      <c r="K33" s="6">
        <v>2700551</v>
      </c>
      <c r="L33" s="4" t="s">
        <v>69</v>
      </c>
      <c r="M33" s="9">
        <f t="shared" si="5"/>
        <v>0.55544220420203139</v>
      </c>
      <c r="N33" t="str">
        <f>VLOOKUP(L33,'3b. Lookup Divisions'!$A$5:$B$13,2)</f>
        <v>West</v>
      </c>
    </row>
    <row r="34" spans="1:14">
      <c r="A34" t="s">
        <v>47</v>
      </c>
      <c r="B34" s="4">
        <v>15</v>
      </c>
      <c r="C34" s="15">
        <v>0.93</v>
      </c>
      <c r="D34" s="2">
        <v>217200</v>
      </c>
      <c r="E34">
        <v>944</v>
      </c>
      <c r="F34" s="17">
        <f t="shared" si="0"/>
        <v>8.2397919103398918E-3</v>
      </c>
      <c r="G34" s="19">
        <f t="shared" si="1"/>
        <v>14</v>
      </c>
      <c r="H34" s="19">
        <f t="shared" si="2"/>
        <v>1</v>
      </c>
      <c r="I34" s="2">
        <f t="shared" si="3"/>
        <v>14480</v>
      </c>
      <c r="J34" s="20">
        <f t="shared" si="4"/>
        <v>4.34622467771639</v>
      </c>
      <c r="K34" s="6">
        <v>1316470</v>
      </c>
      <c r="L34" s="4" t="s">
        <v>60</v>
      </c>
      <c r="M34" s="9">
        <f t="shared" si="5"/>
        <v>1.1394106967876214</v>
      </c>
      <c r="N34" t="str">
        <f>VLOOKUP(L34,'3b. Lookup Divisions'!$A$5:$B$13,2)</f>
        <v>Northeast</v>
      </c>
    </row>
    <row r="35" spans="1:14">
      <c r="A35" t="s">
        <v>48</v>
      </c>
      <c r="B35" s="4">
        <v>33</v>
      </c>
      <c r="C35" s="15">
        <v>0.91</v>
      </c>
      <c r="D35" s="2">
        <v>260400</v>
      </c>
      <c r="E35" s="2">
        <v>1909</v>
      </c>
      <c r="F35" s="17">
        <f t="shared" si="0"/>
        <v>1.6662884276312344E-2</v>
      </c>
      <c r="G35" s="19">
        <f t="shared" si="1"/>
        <v>30</v>
      </c>
      <c r="H35" s="19">
        <f t="shared" si="2"/>
        <v>3</v>
      </c>
      <c r="I35" s="2">
        <f t="shared" si="3"/>
        <v>7890.909090909091</v>
      </c>
      <c r="J35" s="20">
        <f t="shared" si="4"/>
        <v>7.3310291858678953</v>
      </c>
      <c r="K35" s="6">
        <v>8791894</v>
      </c>
      <c r="L35" s="4" t="s">
        <v>61</v>
      </c>
      <c r="M35" s="9">
        <f t="shared" si="5"/>
        <v>0.37534574461430043</v>
      </c>
      <c r="N35" t="str">
        <f>VLOOKUP(L35,'3b. Lookup Divisions'!$A$5:$B$13,2)</f>
        <v>Northeast</v>
      </c>
    </row>
    <row r="36" spans="1:14">
      <c r="A36" t="s">
        <v>49</v>
      </c>
      <c r="B36" s="4">
        <v>9</v>
      </c>
      <c r="C36" s="15">
        <v>1</v>
      </c>
      <c r="D36" s="2">
        <v>58400</v>
      </c>
      <c r="E36">
        <v>200</v>
      </c>
      <c r="F36" s="17">
        <f t="shared" si="0"/>
        <v>1.7457186250720109E-3</v>
      </c>
      <c r="G36" s="19">
        <f t="shared" si="1"/>
        <v>9</v>
      </c>
      <c r="H36" s="19">
        <f t="shared" si="2"/>
        <v>0</v>
      </c>
      <c r="I36" s="2">
        <f t="shared" si="3"/>
        <v>6488.8888888888887</v>
      </c>
      <c r="J36" s="20">
        <f t="shared" si="4"/>
        <v>3.4246575342465753</v>
      </c>
      <c r="K36" s="6">
        <v>2059179</v>
      </c>
      <c r="L36" s="4" t="s">
        <v>69</v>
      </c>
      <c r="M36" s="9">
        <f t="shared" si="5"/>
        <v>0.43706739433531522</v>
      </c>
      <c r="N36" t="str">
        <f>VLOOKUP(L36,'3b. Lookup Divisions'!$A$5:$B$13,2)</f>
        <v>West</v>
      </c>
    </row>
    <row r="37" spans="1:14">
      <c r="A37" t="s">
        <v>50</v>
      </c>
      <c r="B37" s="4">
        <v>42</v>
      </c>
      <c r="C37" s="15">
        <v>0.93</v>
      </c>
      <c r="D37" s="2">
        <v>776200</v>
      </c>
      <c r="E37" s="2">
        <v>4213</v>
      </c>
      <c r="F37" s="17">
        <f t="shared" si="0"/>
        <v>3.6773562837141907E-2</v>
      </c>
      <c r="G37" s="19">
        <f t="shared" si="1"/>
        <v>39</v>
      </c>
      <c r="H37" s="19">
        <f t="shared" si="2"/>
        <v>3</v>
      </c>
      <c r="I37" s="2">
        <f t="shared" si="3"/>
        <v>18480.952380952382</v>
      </c>
      <c r="J37" s="20">
        <f t="shared" si="4"/>
        <v>5.4277248131924765</v>
      </c>
      <c r="K37" s="6">
        <v>19378102</v>
      </c>
      <c r="L37" s="4" t="s">
        <v>61</v>
      </c>
      <c r="M37" s="9">
        <f t="shared" si="5"/>
        <v>0.21673949285642113</v>
      </c>
      <c r="N37" t="str">
        <f>VLOOKUP(L37,'3b. Lookup Divisions'!$A$5:$B$13,2)</f>
        <v>Northeast</v>
      </c>
    </row>
    <row r="38" spans="1:14">
      <c r="A38" t="s">
        <v>51</v>
      </c>
      <c r="B38" s="4">
        <v>93</v>
      </c>
      <c r="C38" s="15">
        <v>1</v>
      </c>
      <c r="D38" s="2">
        <v>570100</v>
      </c>
      <c r="E38" s="2">
        <v>2863</v>
      </c>
      <c r="F38" s="17">
        <f t="shared" si="0"/>
        <v>2.4989962117905835E-2</v>
      </c>
      <c r="G38" s="19">
        <f t="shared" si="1"/>
        <v>93</v>
      </c>
      <c r="H38" s="19">
        <f t="shared" si="2"/>
        <v>0</v>
      </c>
      <c r="I38" s="2">
        <f t="shared" si="3"/>
        <v>6130.1075268817203</v>
      </c>
      <c r="J38" s="20">
        <f t="shared" si="4"/>
        <v>5.0219259778986141</v>
      </c>
      <c r="K38" s="6">
        <v>9535483</v>
      </c>
      <c r="L38" s="4" t="s">
        <v>66</v>
      </c>
      <c r="M38" s="9">
        <f t="shared" si="5"/>
        <v>0.97530455457788556</v>
      </c>
      <c r="N38" t="str">
        <f>VLOOKUP(L38,'3b. Lookup Divisions'!$A$5:$B$13,2)</f>
        <v>South</v>
      </c>
    </row>
    <row r="39" spans="1:14">
      <c r="A39" t="s">
        <v>52</v>
      </c>
      <c r="B39" s="4">
        <v>6</v>
      </c>
      <c r="C39" s="15">
        <v>1</v>
      </c>
      <c r="D39" s="2">
        <v>36600</v>
      </c>
      <c r="E39">
        <v>63</v>
      </c>
      <c r="F39" s="17">
        <f t="shared" si="0"/>
        <v>5.4990136689768345E-4</v>
      </c>
      <c r="G39" s="19">
        <f t="shared" si="1"/>
        <v>6</v>
      </c>
      <c r="H39" s="19">
        <f t="shared" si="2"/>
        <v>0</v>
      </c>
      <c r="I39" s="2">
        <f t="shared" si="3"/>
        <v>6100</v>
      </c>
      <c r="J39" s="20">
        <f t="shared" si="4"/>
        <v>1.721311475409836</v>
      </c>
      <c r="K39" s="6">
        <v>672591</v>
      </c>
      <c r="L39" s="4" t="s">
        <v>64</v>
      </c>
      <c r="M39" s="9">
        <f t="shared" si="5"/>
        <v>0.89207259686793317</v>
      </c>
      <c r="N39" t="str">
        <f>VLOOKUP(L39,'3b. Lookup Divisions'!$A$5:$B$13,2)</f>
        <v>Midwest</v>
      </c>
    </row>
    <row r="40" spans="1:14">
      <c r="A40" t="s">
        <v>33</v>
      </c>
      <c r="B40" s="4">
        <v>134</v>
      </c>
      <c r="C40" s="15">
        <v>0.96</v>
      </c>
      <c r="D40" s="2">
        <v>1122100</v>
      </c>
      <c r="E40" s="2">
        <v>3941</v>
      </c>
      <c r="F40" s="17">
        <f t="shared" si="0"/>
        <v>3.4399385507043974E-2</v>
      </c>
      <c r="G40" s="19">
        <f t="shared" si="1"/>
        <v>129</v>
      </c>
      <c r="H40" s="19">
        <f t="shared" si="2"/>
        <v>5</v>
      </c>
      <c r="I40" s="2">
        <f t="shared" si="3"/>
        <v>8373.880597014926</v>
      </c>
      <c r="J40" s="20">
        <f t="shared" si="4"/>
        <v>3.5121646912039926</v>
      </c>
      <c r="K40" s="6">
        <v>11536504</v>
      </c>
      <c r="L40" s="4" t="s">
        <v>63</v>
      </c>
      <c r="M40" s="9">
        <f t="shared" si="5"/>
        <v>1.1615303908359067</v>
      </c>
      <c r="N40" t="str">
        <f>VLOOKUP(L40,'3b. Lookup Divisions'!$A$5:$B$13,2)</f>
        <v>Midwest</v>
      </c>
    </row>
    <row r="41" spans="1:14">
      <c r="A41" t="s">
        <v>34</v>
      </c>
      <c r="B41" s="4">
        <v>35</v>
      </c>
      <c r="C41" s="15">
        <v>0.94</v>
      </c>
      <c r="D41" s="2">
        <v>752400</v>
      </c>
      <c r="E41" s="2">
        <v>1426</v>
      </c>
      <c r="F41" s="17">
        <f t="shared" si="0"/>
        <v>1.2446973796763438E-2</v>
      </c>
      <c r="G41" s="19">
        <f t="shared" si="1"/>
        <v>33</v>
      </c>
      <c r="H41" s="19">
        <f t="shared" si="2"/>
        <v>2</v>
      </c>
      <c r="I41" s="2">
        <f t="shared" si="3"/>
        <v>21497.142857142859</v>
      </c>
      <c r="J41" s="20">
        <f t="shared" si="4"/>
        <v>1.8952684742158425</v>
      </c>
      <c r="K41" s="6">
        <v>3751351</v>
      </c>
      <c r="L41" s="4" t="s">
        <v>68</v>
      </c>
      <c r="M41" s="9">
        <f t="shared" si="5"/>
        <v>0.93299720554008414</v>
      </c>
      <c r="N41" t="str">
        <f>VLOOKUP(L41,'3b. Lookup Divisions'!$A$5:$B$13,2)</f>
        <v>South</v>
      </c>
    </row>
    <row r="42" spans="1:14">
      <c r="A42" t="s">
        <v>35</v>
      </c>
      <c r="B42" s="4">
        <v>20</v>
      </c>
      <c r="C42" s="15">
        <v>1</v>
      </c>
      <c r="D42" s="2">
        <v>384200</v>
      </c>
      <c r="E42" s="2">
        <v>1236</v>
      </c>
      <c r="F42" s="17">
        <f t="shared" si="0"/>
        <v>1.0788541102945028E-2</v>
      </c>
      <c r="G42" s="19">
        <f t="shared" si="1"/>
        <v>20</v>
      </c>
      <c r="H42" s="19">
        <f t="shared" si="2"/>
        <v>0</v>
      </c>
      <c r="I42" s="2">
        <f t="shared" si="3"/>
        <v>19210</v>
      </c>
      <c r="J42" s="20">
        <f t="shared" si="4"/>
        <v>3.2170744403956273</v>
      </c>
      <c r="K42" s="6">
        <v>3831074</v>
      </c>
      <c r="L42" s="4" t="s">
        <v>70</v>
      </c>
      <c r="M42" s="9">
        <f t="shared" si="5"/>
        <v>0.52204682029112459</v>
      </c>
      <c r="N42" t="str">
        <f>VLOOKUP(L42,'3b. Lookup Divisions'!$A$5:$B$13,2)</f>
        <v>West</v>
      </c>
    </row>
    <row r="43" spans="1:14">
      <c r="A43" t="s">
        <v>36</v>
      </c>
      <c r="B43" s="4">
        <v>103</v>
      </c>
      <c r="C43" s="15">
        <v>0.98</v>
      </c>
      <c r="D43" s="2">
        <v>907200</v>
      </c>
      <c r="E43" s="2">
        <v>4137</v>
      </c>
      <c r="F43" s="17">
        <f t="shared" si="0"/>
        <v>3.6110189759614546E-2</v>
      </c>
      <c r="G43" s="19">
        <f t="shared" si="1"/>
        <v>101</v>
      </c>
      <c r="H43" s="19">
        <f t="shared" si="2"/>
        <v>2</v>
      </c>
      <c r="I43" s="2">
        <f t="shared" si="3"/>
        <v>8807.7669902912621</v>
      </c>
      <c r="J43" s="20">
        <f t="shared" si="4"/>
        <v>4.5601851851851851</v>
      </c>
      <c r="K43" s="6">
        <v>12702379</v>
      </c>
      <c r="L43" s="4" t="s">
        <v>61</v>
      </c>
      <c r="M43" s="9">
        <f t="shared" si="5"/>
        <v>0.81087172725676038</v>
      </c>
      <c r="N43" t="str">
        <f>VLOOKUP(L43,'3b. Lookup Divisions'!$A$5:$B$13,2)</f>
        <v>Northeast</v>
      </c>
    </row>
    <row r="44" spans="1:14">
      <c r="A44" t="s">
        <v>53</v>
      </c>
      <c r="B44" s="4">
        <v>3</v>
      </c>
      <c r="C44" s="15">
        <v>1</v>
      </c>
      <c r="D44" s="2">
        <v>11000</v>
      </c>
      <c r="E44">
        <v>37</v>
      </c>
      <c r="F44" s="17">
        <f t="shared" si="0"/>
        <v>3.2295794563832201E-4</v>
      </c>
      <c r="G44" s="19">
        <f t="shared" si="1"/>
        <v>3</v>
      </c>
      <c r="H44" s="19">
        <f t="shared" si="2"/>
        <v>0</v>
      </c>
      <c r="I44" s="2">
        <f t="shared" si="3"/>
        <v>3666.6666666666665</v>
      </c>
      <c r="J44" s="20">
        <f t="shared" si="4"/>
        <v>3.3636363636363638</v>
      </c>
      <c r="K44" s="6">
        <v>1052567</v>
      </c>
      <c r="L44" s="4" t="s">
        <v>60</v>
      </c>
      <c r="M44" s="9">
        <f t="shared" si="5"/>
        <v>0.28501748582275521</v>
      </c>
      <c r="N44" t="str">
        <f>VLOOKUP(L44,'3b. Lookup Divisions'!$A$5:$B$13,2)</f>
        <v>Northeast</v>
      </c>
    </row>
    <row r="45" spans="1:14">
      <c r="A45" t="s">
        <v>54</v>
      </c>
      <c r="B45" s="4">
        <v>98</v>
      </c>
      <c r="C45" s="15">
        <v>0.98</v>
      </c>
      <c r="D45" s="2">
        <v>371400</v>
      </c>
      <c r="E45" s="2">
        <v>2294</v>
      </c>
      <c r="F45" s="17">
        <f t="shared" si="0"/>
        <v>2.0023392629575965E-2</v>
      </c>
      <c r="G45" s="19">
        <f t="shared" si="1"/>
        <v>96</v>
      </c>
      <c r="H45" s="19">
        <f t="shared" si="2"/>
        <v>2</v>
      </c>
      <c r="I45" s="2">
        <f t="shared" si="3"/>
        <v>3789.795918367347</v>
      </c>
      <c r="J45" s="20">
        <f t="shared" si="4"/>
        <v>6.1766289714593432</v>
      </c>
      <c r="K45" s="6">
        <v>4625364</v>
      </c>
      <c r="L45" s="4" t="s">
        <v>66</v>
      </c>
      <c r="M45" s="9">
        <f t="shared" si="5"/>
        <v>2.1187521673969876</v>
      </c>
      <c r="N45" t="str">
        <f>VLOOKUP(L45,'3b. Lookup Divisions'!$A$5:$B$13,2)</f>
        <v>South</v>
      </c>
    </row>
    <row r="46" spans="1:14">
      <c r="A46" t="s">
        <v>55</v>
      </c>
      <c r="B46" s="4">
        <v>10</v>
      </c>
      <c r="C46" s="15">
        <v>1</v>
      </c>
      <c r="D46" s="2">
        <v>89800</v>
      </c>
      <c r="E46">
        <v>186</v>
      </c>
      <c r="F46" s="17">
        <f t="shared" si="0"/>
        <v>1.6235183213169702E-3</v>
      </c>
      <c r="G46" s="19">
        <f t="shared" si="1"/>
        <v>10</v>
      </c>
      <c r="H46" s="19">
        <f t="shared" si="2"/>
        <v>0</v>
      </c>
      <c r="I46" s="2">
        <f t="shared" si="3"/>
        <v>8980</v>
      </c>
      <c r="J46" s="20">
        <f t="shared" si="4"/>
        <v>2.0712694877505569</v>
      </c>
      <c r="K46" s="6">
        <v>814180</v>
      </c>
      <c r="L46" s="4" t="s">
        <v>64</v>
      </c>
      <c r="M46" s="9">
        <f t="shared" si="5"/>
        <v>1.2282296298115896</v>
      </c>
      <c r="N46" t="str">
        <f>VLOOKUP(L46,'3b. Lookup Divisions'!$A$5:$B$13,2)</f>
        <v>Midwest</v>
      </c>
    </row>
    <row r="47" spans="1:14">
      <c r="A47" t="s">
        <v>38</v>
      </c>
      <c r="B47" s="4">
        <v>127</v>
      </c>
      <c r="C47" s="15">
        <v>0.96</v>
      </c>
      <c r="D47" s="2">
        <v>737500</v>
      </c>
      <c r="E47" s="2">
        <v>2901</v>
      </c>
      <c r="F47" s="17">
        <f t="shared" si="0"/>
        <v>2.532164865666952E-2</v>
      </c>
      <c r="G47" s="19">
        <f t="shared" si="1"/>
        <v>122</v>
      </c>
      <c r="H47" s="19">
        <f t="shared" si="2"/>
        <v>5</v>
      </c>
      <c r="I47" s="2">
        <f t="shared" si="3"/>
        <v>5807.0866141732286</v>
      </c>
      <c r="J47" s="20">
        <f t="shared" si="4"/>
        <v>3.9335593220338985</v>
      </c>
      <c r="K47" s="6">
        <v>6346105</v>
      </c>
      <c r="L47" s="4" t="s">
        <v>67</v>
      </c>
      <c r="M47" s="9">
        <f t="shared" si="5"/>
        <v>2.0012275245997349</v>
      </c>
      <c r="N47" t="str">
        <f>VLOOKUP(L47,'3b. Lookup Divisions'!$A$5:$B$13,2)</f>
        <v>South</v>
      </c>
    </row>
    <row r="48" spans="1:14">
      <c r="A48" t="s">
        <v>39</v>
      </c>
      <c r="B48" s="4">
        <v>213</v>
      </c>
      <c r="C48" s="15">
        <v>0.98</v>
      </c>
      <c r="D48" s="2">
        <v>3122600</v>
      </c>
      <c r="E48" s="2">
        <v>10488</v>
      </c>
      <c r="F48" s="17">
        <f t="shared" si="0"/>
        <v>9.1545484698776255E-2</v>
      </c>
      <c r="G48" s="19">
        <f t="shared" si="1"/>
        <v>209</v>
      </c>
      <c r="H48" s="19">
        <f t="shared" si="2"/>
        <v>4</v>
      </c>
      <c r="I48" s="2">
        <f t="shared" si="3"/>
        <v>14660.093896713615</v>
      </c>
      <c r="J48" s="20">
        <f t="shared" si="4"/>
        <v>3.3587395119451737</v>
      </c>
      <c r="K48" s="6">
        <v>25145561</v>
      </c>
      <c r="L48" s="4" t="s">
        <v>68</v>
      </c>
      <c r="M48" s="9">
        <f t="shared" si="5"/>
        <v>0.84706799740916494</v>
      </c>
      <c r="N48" t="str">
        <f>VLOOKUP(L48,'3b. Lookup Divisions'!$A$5:$B$13,2)</f>
        <v>South</v>
      </c>
    </row>
    <row r="49" spans="1:14">
      <c r="A49" t="s">
        <v>40</v>
      </c>
      <c r="B49" s="4">
        <v>6</v>
      </c>
      <c r="C49" s="15">
        <v>1</v>
      </c>
      <c r="D49" s="2">
        <v>121700</v>
      </c>
      <c r="E49">
        <v>285</v>
      </c>
      <c r="F49" s="17">
        <f t="shared" si="0"/>
        <v>2.4876490407276155E-3</v>
      </c>
      <c r="G49" s="19">
        <f t="shared" si="1"/>
        <v>6</v>
      </c>
      <c r="H49" s="19">
        <f t="shared" si="2"/>
        <v>0</v>
      </c>
      <c r="I49" s="2">
        <f t="shared" si="3"/>
        <v>20283.333333333332</v>
      </c>
      <c r="J49" s="20">
        <f t="shared" si="4"/>
        <v>2.3418241577649961</v>
      </c>
      <c r="K49" s="6">
        <v>2763885</v>
      </c>
      <c r="L49" s="4" t="s">
        <v>69</v>
      </c>
      <c r="M49" s="9">
        <f t="shared" si="5"/>
        <v>0.21708573258294031</v>
      </c>
      <c r="N49" t="str">
        <f>VLOOKUP(L49,'3b. Lookup Divisions'!$A$5:$B$13,2)</f>
        <v>West</v>
      </c>
    </row>
    <row r="50" spans="1:14">
      <c r="A50" t="s">
        <v>41</v>
      </c>
      <c r="B50" s="4">
        <v>4</v>
      </c>
      <c r="C50" s="15">
        <v>1</v>
      </c>
      <c r="D50" s="2">
        <v>12700</v>
      </c>
      <c r="E50">
        <v>130</v>
      </c>
      <c r="F50" s="17">
        <f t="shared" si="0"/>
        <v>1.134717106296807E-3</v>
      </c>
      <c r="G50" s="19">
        <f t="shared" si="1"/>
        <v>4</v>
      </c>
      <c r="H50" s="19">
        <f t="shared" si="2"/>
        <v>0</v>
      </c>
      <c r="I50" s="2">
        <f t="shared" si="3"/>
        <v>3175</v>
      </c>
      <c r="J50" s="20">
        <f t="shared" si="4"/>
        <v>10.236220472440944</v>
      </c>
      <c r="K50" s="6">
        <v>625741</v>
      </c>
      <c r="L50" s="4" t="s">
        <v>60</v>
      </c>
      <c r="M50" s="9">
        <f t="shared" si="5"/>
        <v>0.63924211454899071</v>
      </c>
      <c r="N50" t="str">
        <f>VLOOKUP(L50,'3b. Lookup Divisions'!$A$5:$B$13,2)</f>
        <v>Northeast</v>
      </c>
    </row>
    <row r="51" spans="1:14">
      <c r="A51" t="s">
        <v>42</v>
      </c>
      <c r="B51" s="4">
        <v>105</v>
      </c>
      <c r="C51" s="15">
        <v>0.95</v>
      </c>
      <c r="D51" s="2">
        <v>1519400</v>
      </c>
      <c r="E51" s="2">
        <v>4582</v>
      </c>
      <c r="F51" s="17">
        <f t="shared" si="0"/>
        <v>3.9994413700399772E-2</v>
      </c>
      <c r="G51" s="19">
        <f t="shared" si="1"/>
        <v>100</v>
      </c>
      <c r="H51" s="19">
        <f t="shared" si="2"/>
        <v>5</v>
      </c>
      <c r="I51" s="2">
        <f t="shared" si="3"/>
        <v>14470.476190476191</v>
      </c>
      <c r="J51" s="20">
        <f t="shared" si="4"/>
        <v>3.0156640779254968</v>
      </c>
      <c r="K51" s="6">
        <v>8001024</v>
      </c>
      <c r="L51" s="4" t="s">
        <v>66</v>
      </c>
      <c r="M51" s="9">
        <f t="shared" si="5"/>
        <v>1.3123320215012479</v>
      </c>
      <c r="N51" t="str">
        <f>VLOOKUP(L51,'3b. Lookup Divisions'!$A$5:$B$13,2)</f>
        <v>South</v>
      </c>
    </row>
    <row r="52" spans="1:14">
      <c r="A52" t="s">
        <v>43</v>
      </c>
      <c r="B52" s="4">
        <v>35</v>
      </c>
      <c r="C52" s="15">
        <v>0.97</v>
      </c>
      <c r="D52" s="2">
        <v>298100</v>
      </c>
      <c r="E52" s="2">
        <v>1035</v>
      </c>
      <c r="F52" s="17">
        <f t="shared" si="0"/>
        <v>9.0340938847476571E-3</v>
      </c>
      <c r="G52" s="19">
        <f t="shared" si="1"/>
        <v>34</v>
      </c>
      <c r="H52" s="19">
        <f t="shared" si="2"/>
        <v>1</v>
      </c>
      <c r="I52" s="2">
        <f t="shared" si="3"/>
        <v>8517.1428571428569</v>
      </c>
      <c r="J52" s="20">
        <f t="shared" si="4"/>
        <v>3.4719892653471991</v>
      </c>
      <c r="K52" s="6">
        <v>6724540</v>
      </c>
      <c r="L52" s="4" t="s">
        <v>70</v>
      </c>
      <c r="M52" s="9">
        <f t="shared" si="5"/>
        <v>0.52048169837639446</v>
      </c>
      <c r="N52" t="str">
        <f>VLOOKUP(L52,'3b. Lookup Divisions'!$A$5:$B$13,2)</f>
        <v>West</v>
      </c>
    </row>
    <row r="53" spans="1:14">
      <c r="A53" t="s">
        <v>56</v>
      </c>
      <c r="B53" s="4">
        <v>2</v>
      </c>
      <c r="C53" s="15">
        <v>1</v>
      </c>
      <c r="D53" s="2">
        <v>23000</v>
      </c>
      <c r="E53">
        <v>125</v>
      </c>
      <c r="F53" s="17">
        <f t="shared" si="0"/>
        <v>1.0910741406700067E-3</v>
      </c>
      <c r="G53" s="19">
        <f t="shared" si="1"/>
        <v>2</v>
      </c>
      <c r="H53" s="19">
        <f t="shared" si="2"/>
        <v>0</v>
      </c>
      <c r="I53" s="2">
        <f t="shared" si="3"/>
        <v>11500</v>
      </c>
      <c r="J53" s="20">
        <f t="shared" si="4"/>
        <v>5.4347826086956523</v>
      </c>
      <c r="K53" s="6">
        <v>1852994</v>
      </c>
      <c r="L53" s="4" t="s">
        <v>66</v>
      </c>
      <c r="M53" s="9">
        <f t="shared" si="5"/>
        <v>0.10793343097711056</v>
      </c>
      <c r="N53" t="str">
        <f>VLOOKUP(L53,'3b. Lookup Divisions'!$A$5:$B$13,2)</f>
        <v>South</v>
      </c>
    </row>
    <row r="54" spans="1:14">
      <c r="A54" t="s">
        <v>45</v>
      </c>
      <c r="B54" s="4">
        <v>27</v>
      </c>
      <c r="C54" s="15">
        <v>0.93</v>
      </c>
      <c r="D54" s="2">
        <v>269200</v>
      </c>
      <c r="E54">
        <v>938</v>
      </c>
      <c r="F54" s="17">
        <f t="shared" si="0"/>
        <v>8.1874203515877302E-3</v>
      </c>
      <c r="G54" s="19">
        <f t="shared" si="1"/>
        <v>25</v>
      </c>
      <c r="H54" s="19">
        <f t="shared" si="2"/>
        <v>2</v>
      </c>
      <c r="I54" s="2">
        <f t="shared" si="3"/>
        <v>9970.3703703703704</v>
      </c>
      <c r="J54" s="20">
        <f t="shared" si="4"/>
        <v>3.4843982169390788</v>
      </c>
      <c r="K54" s="6">
        <v>5686986</v>
      </c>
      <c r="L54" s="4" t="s">
        <v>63</v>
      </c>
      <c r="M54" s="9">
        <f t="shared" si="5"/>
        <v>0.47476818124750086</v>
      </c>
      <c r="N54" t="str">
        <f>VLOOKUP(L54,'3b. Lookup Divisions'!$A$5:$B$13,2)</f>
        <v>Midwest</v>
      </c>
    </row>
    <row r="55" spans="1:14">
      <c r="A55" t="s">
        <v>46</v>
      </c>
      <c r="B55" s="4">
        <v>1</v>
      </c>
      <c r="C55" s="15">
        <v>0</v>
      </c>
      <c r="D55" s="2">
        <v>5400</v>
      </c>
      <c r="E55">
        <v>0</v>
      </c>
      <c r="F55" s="17">
        <f t="shared" si="0"/>
        <v>0</v>
      </c>
      <c r="G55" s="19">
        <f t="shared" si="1"/>
        <v>0</v>
      </c>
      <c r="H55" s="19">
        <f t="shared" si="2"/>
        <v>1</v>
      </c>
      <c r="I55" s="2">
        <f t="shared" si="3"/>
        <v>5400</v>
      </c>
      <c r="J55" s="20">
        <f t="shared" si="4"/>
        <v>0</v>
      </c>
      <c r="K55" s="6">
        <v>563626</v>
      </c>
      <c r="L55" s="4" t="s">
        <v>69</v>
      </c>
      <c r="M55" s="9">
        <f t="shared" si="5"/>
        <v>0.17742261712554069</v>
      </c>
      <c r="N55" t="str">
        <f>VLOOKUP(L55,'3b. Lookup Divisions'!$A$5:$B$13,2)</f>
        <v>West</v>
      </c>
    </row>
    <row r="56" spans="1:14">
      <c r="B56" s="6"/>
      <c r="D56" s="2"/>
      <c r="E56" s="2"/>
      <c r="F56" s="2"/>
      <c r="G56" s="18"/>
    </row>
    <row r="57" spans="1:14">
      <c r="A57" t="s">
        <v>171</v>
      </c>
      <c r="B57" s="6">
        <f>SUM(B6:B55)</f>
        <v>2631</v>
      </c>
      <c r="C57" s="21">
        <f>G57/B57</f>
        <v>0.96655264158114784</v>
      </c>
      <c r="D57" s="2">
        <f>SUM(D6:D55)</f>
        <v>27376900</v>
      </c>
      <c r="E57" s="2">
        <f>SUM(E6:E55)</f>
        <v>114566</v>
      </c>
      <c r="F57" s="17">
        <f t="shared" si="0"/>
        <v>1</v>
      </c>
      <c r="G57" s="6">
        <f>SUM(G6:G55)</f>
        <v>2543</v>
      </c>
      <c r="H57" s="6">
        <f>SUM(H6:H55)</f>
        <v>88</v>
      </c>
      <c r="I57" s="2">
        <f t="shared" si="3"/>
        <v>10405.511212466743</v>
      </c>
      <c r="J57" s="20">
        <f t="shared" si="4"/>
        <v>4.1847689110162216</v>
      </c>
      <c r="K57" s="6">
        <f>SUM(K6:K55)</f>
        <v>308143815</v>
      </c>
      <c r="M57" s="9">
        <f t="shared" si="5"/>
        <v>0.85382210251404855</v>
      </c>
    </row>
    <row r="58" spans="1:14">
      <c r="A58" t="s">
        <v>178</v>
      </c>
      <c r="B58" s="6">
        <f>MEDIAN(B6:B55)</f>
        <v>33.5</v>
      </c>
      <c r="C58" s="21">
        <f t="shared" ref="C58:M58" si="6">MEDIAN(C6:C55)</f>
        <v>0.97499999999999998</v>
      </c>
      <c r="D58" s="2">
        <f t="shared" si="6"/>
        <v>335000</v>
      </c>
      <c r="E58" s="2">
        <f t="shared" si="6"/>
        <v>1248</v>
      </c>
      <c r="F58" s="17">
        <f t="shared" si="6"/>
        <v>1.0893284220449349E-2</v>
      </c>
      <c r="G58" s="6">
        <f t="shared" si="6"/>
        <v>31.5</v>
      </c>
      <c r="H58" s="6">
        <f t="shared" si="6"/>
        <v>1</v>
      </c>
      <c r="I58" s="2">
        <f t="shared" si="6"/>
        <v>8893.8834951456301</v>
      </c>
      <c r="J58" s="20">
        <f t="shared" si="6"/>
        <v>3.9284103564605943</v>
      </c>
      <c r="K58" s="6">
        <f t="shared" si="6"/>
        <v>4436369.5</v>
      </c>
      <c r="M58" s="9">
        <f t="shared" si="6"/>
        <v>0.77634443821018095</v>
      </c>
    </row>
    <row r="59" spans="1:14">
      <c r="A59" t="s">
        <v>173</v>
      </c>
    </row>
    <row r="60" spans="1:14">
      <c r="A60" t="s">
        <v>71</v>
      </c>
    </row>
    <row r="61" spans="1:14">
      <c r="A61" t="s">
        <v>4</v>
      </c>
    </row>
  </sheetData>
  <conditionalFormatting sqref="H6:H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55">
    <cfRule type="dataBar" priority="3">
      <dataBar>
        <cfvo type="min"/>
        <cfvo type="max"/>
        <color rgb="FF638EC6"/>
      </dataBar>
    </cfRule>
  </conditionalFormatting>
  <conditionalFormatting sqref="J6:J55">
    <cfRule type="dataBar" priority="2">
      <dataBar>
        <cfvo type="min"/>
        <cfvo type="max"/>
        <color rgb="FF63C384"/>
      </dataBar>
    </cfRule>
  </conditionalFormatting>
  <conditionalFormatting sqref="M6:M5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scale="74" fitToHeight="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13.6640625" bestFit="1" customWidth="1"/>
    <col min="2" max="2" width="16.33203125" bestFit="1" customWidth="1"/>
    <col min="3" max="3" width="9.83203125" bestFit="1" customWidth="1"/>
    <col min="4" max="4" width="6.1640625" customWidth="1"/>
    <col min="5" max="5" width="5.6640625" customWidth="1"/>
    <col min="6" max="6" width="11.33203125" bestFit="1" customWidth="1"/>
  </cols>
  <sheetData>
    <row r="3" spans="1:6">
      <c r="A3" s="10" t="s">
        <v>181</v>
      </c>
      <c r="B3" s="10" t="s">
        <v>182</v>
      </c>
    </row>
    <row r="4" spans="1:6">
      <c r="A4" s="10" t="s">
        <v>74</v>
      </c>
      <c r="B4" t="s">
        <v>62</v>
      </c>
      <c r="C4" t="s">
        <v>59</v>
      </c>
      <c r="D4" t="s">
        <v>37</v>
      </c>
      <c r="E4" t="s">
        <v>44</v>
      </c>
      <c r="F4" t="s">
        <v>75</v>
      </c>
    </row>
    <row r="5" spans="1:6">
      <c r="A5" s="23">
        <v>0</v>
      </c>
      <c r="B5" s="11"/>
      <c r="C5" s="11"/>
      <c r="D5" s="11"/>
      <c r="E5" s="11">
        <v>2</v>
      </c>
      <c r="F5" s="11">
        <v>2</v>
      </c>
    </row>
    <row r="6" spans="1:6">
      <c r="A6" s="23">
        <v>0.87</v>
      </c>
      <c r="B6" s="11"/>
      <c r="C6" s="11">
        <v>1</v>
      </c>
      <c r="D6" s="11"/>
      <c r="E6" s="11"/>
      <c r="F6" s="11">
        <v>1</v>
      </c>
    </row>
    <row r="7" spans="1:6">
      <c r="A7" s="23">
        <v>0.91</v>
      </c>
      <c r="B7" s="11"/>
      <c r="C7" s="11">
        <v>2</v>
      </c>
      <c r="D7" s="11"/>
      <c r="E7" s="11"/>
      <c r="F7" s="11">
        <v>2</v>
      </c>
    </row>
    <row r="8" spans="1:6">
      <c r="A8" s="23">
        <v>0.92</v>
      </c>
      <c r="B8" s="11"/>
      <c r="C8" s="11"/>
      <c r="D8" s="11"/>
      <c r="E8" s="11">
        <v>1</v>
      </c>
      <c r="F8" s="11">
        <v>1</v>
      </c>
    </row>
    <row r="9" spans="1:6">
      <c r="A9" s="23">
        <v>0.93</v>
      </c>
      <c r="B9" s="11">
        <v>1</v>
      </c>
      <c r="C9" s="11">
        <v>2</v>
      </c>
      <c r="D9" s="11"/>
      <c r="E9" s="11"/>
      <c r="F9" s="11">
        <v>3</v>
      </c>
    </row>
    <row r="10" spans="1:6">
      <c r="A10" s="23">
        <v>0.94</v>
      </c>
      <c r="B10" s="11"/>
      <c r="C10" s="11"/>
      <c r="D10" s="11">
        <v>3</v>
      </c>
      <c r="E10" s="11"/>
      <c r="F10" s="11">
        <v>3</v>
      </c>
    </row>
    <row r="11" spans="1:6">
      <c r="A11" s="23">
        <v>0.95</v>
      </c>
      <c r="B11" s="11">
        <v>3</v>
      </c>
      <c r="C11" s="11"/>
      <c r="D11" s="11">
        <v>2</v>
      </c>
      <c r="E11" s="11">
        <v>1</v>
      </c>
      <c r="F11" s="11">
        <v>6</v>
      </c>
    </row>
    <row r="12" spans="1:6">
      <c r="A12" s="23">
        <v>0.96</v>
      </c>
      <c r="B12" s="11">
        <v>3</v>
      </c>
      <c r="C12" s="11"/>
      <c r="D12" s="11">
        <v>3</v>
      </c>
      <c r="E12" s="11"/>
      <c r="F12" s="11">
        <v>6</v>
      </c>
    </row>
    <row r="13" spans="1:6">
      <c r="A13" s="23">
        <v>0.97</v>
      </c>
      <c r="B13" s="11"/>
      <c r="C13" s="11"/>
      <c r="D13" s="11"/>
      <c r="E13" s="11">
        <v>1</v>
      </c>
      <c r="F13" s="11">
        <v>1</v>
      </c>
    </row>
    <row r="14" spans="1:6">
      <c r="A14" s="23">
        <v>0.98</v>
      </c>
      <c r="B14" s="11">
        <v>1</v>
      </c>
      <c r="C14" s="11">
        <v>1</v>
      </c>
      <c r="D14" s="11">
        <v>2</v>
      </c>
      <c r="E14" s="11">
        <v>1</v>
      </c>
      <c r="F14" s="11">
        <v>5</v>
      </c>
    </row>
    <row r="15" spans="1:6">
      <c r="A15" s="23">
        <v>0.99</v>
      </c>
      <c r="B15" s="11"/>
      <c r="C15" s="11"/>
      <c r="D15" s="11">
        <v>1</v>
      </c>
      <c r="E15" s="11">
        <v>1</v>
      </c>
      <c r="F15" s="11">
        <v>2</v>
      </c>
    </row>
    <row r="16" spans="1:6">
      <c r="A16" s="23">
        <v>1</v>
      </c>
      <c r="B16" s="11">
        <v>4</v>
      </c>
      <c r="C16" s="11">
        <v>3</v>
      </c>
      <c r="D16" s="11">
        <v>5</v>
      </c>
      <c r="E16" s="11">
        <v>6</v>
      </c>
      <c r="F16" s="11">
        <v>18</v>
      </c>
    </row>
    <row r="17" spans="1:6">
      <c r="A17" s="23" t="s">
        <v>75</v>
      </c>
      <c r="B17" s="11">
        <v>12</v>
      </c>
      <c r="C17" s="11">
        <v>9</v>
      </c>
      <c r="D17" s="11">
        <v>16</v>
      </c>
      <c r="E17" s="11">
        <v>13</v>
      </c>
      <c r="F17" s="11">
        <v>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1"/>
  <sheetViews>
    <sheetView zoomScale="70" zoomScaleNormal="70" zoomScalePageLayoutView="70" workbookViewId="0">
      <pane ySplit="5" topLeftCell="A6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5.33203125" style="4" customWidth="1"/>
    <col min="3" max="3" width="8.83203125" style="4"/>
    <col min="4" max="4" width="20.83203125" customWidth="1"/>
    <col min="5" max="5" width="18.33203125" customWidth="1"/>
    <col min="6" max="6" width="17" customWidth="1"/>
    <col min="7" max="7" width="19" style="4" bestFit="1" customWidth="1"/>
    <col min="8" max="8" width="14.33203125" style="4" customWidth="1"/>
    <col min="9" max="9" width="13.83203125" customWidth="1"/>
    <col min="10" max="10" width="14.5" customWidth="1"/>
    <col min="11" max="11" width="13.83203125" customWidth="1"/>
    <col min="12" max="12" width="20" customWidth="1"/>
    <col min="13" max="13" width="14" style="4" customWidth="1"/>
    <col min="14" max="14" width="13.1640625" customWidth="1"/>
  </cols>
  <sheetData>
    <row r="1" spans="1:14">
      <c r="A1" t="s">
        <v>0</v>
      </c>
    </row>
    <row r="2" spans="1:14">
      <c r="A2" t="s">
        <v>1</v>
      </c>
      <c r="M2" s="4">
        <f>CORREL(J6:J55,M6:M55)</f>
        <v>0.28822511479559609</v>
      </c>
    </row>
    <row r="3" spans="1:14">
      <c r="A3" t="s">
        <v>2</v>
      </c>
    </row>
    <row r="5" spans="1:14" ht="44">
      <c r="A5" t="s">
        <v>3</v>
      </c>
      <c r="B5" s="5" t="s">
        <v>76</v>
      </c>
      <c r="C5" s="5" t="s">
        <v>77</v>
      </c>
      <c r="D5" s="7" t="s">
        <v>78</v>
      </c>
      <c r="E5" s="7" t="s">
        <v>172</v>
      </c>
      <c r="F5" s="5" t="s">
        <v>170</v>
      </c>
      <c r="G5" s="5" t="s">
        <v>174</v>
      </c>
      <c r="H5" s="5" t="s">
        <v>175</v>
      </c>
      <c r="I5" s="5" t="s">
        <v>176</v>
      </c>
      <c r="J5" s="5" t="s">
        <v>177</v>
      </c>
      <c r="K5" s="4" t="s">
        <v>72</v>
      </c>
      <c r="L5" s="5" t="s">
        <v>58</v>
      </c>
      <c r="M5" s="5" t="s">
        <v>179</v>
      </c>
      <c r="N5" s="5" t="s">
        <v>57</v>
      </c>
    </row>
    <row r="6" spans="1:14">
      <c r="A6" t="s">
        <v>12</v>
      </c>
      <c r="B6" s="4">
        <v>17</v>
      </c>
      <c r="C6" s="15">
        <v>1</v>
      </c>
      <c r="D6" s="2">
        <v>33300</v>
      </c>
      <c r="E6">
        <v>433</v>
      </c>
      <c r="F6" s="17">
        <f t="shared" ref="F6:F37" si="0">E6/$E$57</f>
        <v>3.7794808232809035E-3</v>
      </c>
      <c r="G6" s="19">
        <f t="shared" ref="G6:G37" si="1">ROUND(B6*C6, 0)</f>
        <v>17</v>
      </c>
      <c r="H6" s="19">
        <f t="shared" ref="H6:H37" si="2">B6-G6</f>
        <v>0</v>
      </c>
      <c r="I6" s="2">
        <f t="shared" ref="I6:I37" si="3">IF(B6=0,0,D6/B6)</f>
        <v>1958.8235294117646</v>
      </c>
      <c r="J6" s="20">
        <f t="shared" ref="J6:J37" si="4">IF(D6=0,0,E6*1000/D6)</f>
        <v>13.003003003003004</v>
      </c>
      <c r="K6" s="6">
        <v>897934</v>
      </c>
      <c r="L6" s="4" t="s">
        <v>66</v>
      </c>
      <c r="M6" s="9">
        <f t="shared" ref="M6:M37" si="5">B6*100000/K6</f>
        <v>1.8932349148155656</v>
      </c>
      <c r="N6" t="str">
        <f>VLOOKUP(L6,'3b. Lookup Divisions'!$A$5:$B$13,2)</f>
        <v>South</v>
      </c>
    </row>
    <row r="7" spans="1:14">
      <c r="A7" t="s">
        <v>41</v>
      </c>
      <c r="B7" s="4">
        <v>4</v>
      </c>
      <c r="C7" s="15">
        <v>1</v>
      </c>
      <c r="D7" s="2">
        <v>12700</v>
      </c>
      <c r="E7">
        <v>130</v>
      </c>
      <c r="F7" s="17">
        <f t="shared" si="0"/>
        <v>1.134717106296807E-3</v>
      </c>
      <c r="G7" s="19">
        <f t="shared" si="1"/>
        <v>4</v>
      </c>
      <c r="H7" s="19">
        <f t="shared" si="2"/>
        <v>0</v>
      </c>
      <c r="I7" s="2">
        <f t="shared" si="3"/>
        <v>3175</v>
      </c>
      <c r="J7" s="20">
        <f t="shared" si="4"/>
        <v>10.236220472440944</v>
      </c>
      <c r="K7" s="6">
        <v>625741</v>
      </c>
      <c r="L7" s="4" t="s">
        <v>60</v>
      </c>
      <c r="M7" s="9">
        <f t="shared" si="5"/>
        <v>0.63924211454899071</v>
      </c>
      <c r="N7" t="str">
        <f>VLOOKUP(L7,'3b. Lookup Divisions'!$A$5:$B$13,2)</f>
        <v>Northeast</v>
      </c>
    </row>
    <row r="8" spans="1:14">
      <c r="A8" t="s">
        <v>48</v>
      </c>
      <c r="B8" s="4">
        <v>33</v>
      </c>
      <c r="C8" s="15">
        <v>0.91</v>
      </c>
      <c r="D8" s="2">
        <v>260400</v>
      </c>
      <c r="E8" s="2">
        <v>1909</v>
      </c>
      <c r="F8" s="17">
        <f t="shared" si="0"/>
        <v>1.6662884276312344E-2</v>
      </c>
      <c r="G8" s="19">
        <f t="shared" si="1"/>
        <v>30</v>
      </c>
      <c r="H8" s="19">
        <f t="shared" si="2"/>
        <v>3</v>
      </c>
      <c r="I8" s="2">
        <f t="shared" si="3"/>
        <v>7890.909090909091</v>
      </c>
      <c r="J8" s="20">
        <f t="shared" si="4"/>
        <v>7.3310291858678953</v>
      </c>
      <c r="K8" s="6">
        <v>8791894</v>
      </c>
      <c r="L8" s="4" t="s">
        <v>61</v>
      </c>
      <c r="M8" s="9">
        <f t="shared" si="5"/>
        <v>0.37534574461430043</v>
      </c>
      <c r="N8" t="str">
        <f>VLOOKUP(L8,'3b. Lookup Divisions'!$A$5:$B$13,2)</f>
        <v>Northeast</v>
      </c>
    </row>
    <row r="9" spans="1:14">
      <c r="A9" t="s">
        <v>27</v>
      </c>
      <c r="B9" s="4">
        <v>150</v>
      </c>
      <c r="C9" s="15">
        <v>1</v>
      </c>
      <c r="D9" s="2">
        <v>1003600</v>
      </c>
      <c r="E9" s="2">
        <v>6765</v>
      </c>
      <c r="F9" s="17">
        <f t="shared" si="0"/>
        <v>5.9048932493060771E-2</v>
      </c>
      <c r="G9" s="19">
        <f t="shared" si="1"/>
        <v>150</v>
      </c>
      <c r="H9" s="19">
        <f t="shared" si="2"/>
        <v>0</v>
      </c>
      <c r="I9" s="2">
        <f t="shared" si="3"/>
        <v>6690.666666666667</v>
      </c>
      <c r="J9" s="20">
        <f t="shared" si="4"/>
        <v>6.7407333599043442</v>
      </c>
      <c r="K9" s="6">
        <v>5303925</v>
      </c>
      <c r="L9" s="4" t="s">
        <v>64</v>
      </c>
      <c r="M9" s="9">
        <f t="shared" si="5"/>
        <v>2.8280942886635843</v>
      </c>
      <c r="N9" t="str">
        <f>VLOOKUP(L9,'3b. Lookup Divisions'!$A$5:$B$13,2)</f>
        <v>Midwest</v>
      </c>
    </row>
    <row r="10" spans="1:14">
      <c r="A10" t="s">
        <v>23</v>
      </c>
      <c r="B10" s="4">
        <v>3</v>
      </c>
      <c r="C10" s="15">
        <v>1</v>
      </c>
      <c r="D10" s="2">
        <v>22500</v>
      </c>
      <c r="E10">
        <v>139</v>
      </c>
      <c r="F10" s="17">
        <f t="shared" si="0"/>
        <v>1.2132744444250476E-3</v>
      </c>
      <c r="G10" s="19">
        <f t="shared" si="1"/>
        <v>3</v>
      </c>
      <c r="H10" s="19">
        <f t="shared" si="2"/>
        <v>0</v>
      </c>
      <c r="I10" s="2">
        <f t="shared" si="3"/>
        <v>7500</v>
      </c>
      <c r="J10" s="20">
        <f t="shared" si="4"/>
        <v>6.177777777777778</v>
      </c>
      <c r="K10" s="6">
        <v>1328361</v>
      </c>
      <c r="L10" s="4" t="s">
        <v>60</v>
      </c>
      <c r="M10" s="9">
        <f t="shared" si="5"/>
        <v>0.22584222210679175</v>
      </c>
      <c r="N10" t="str">
        <f>VLOOKUP(L10,'3b. Lookup Divisions'!$A$5:$B$13,2)</f>
        <v>Northeast</v>
      </c>
    </row>
    <row r="11" spans="1:14">
      <c r="A11" t="s">
        <v>54</v>
      </c>
      <c r="B11" s="4">
        <v>98</v>
      </c>
      <c r="C11" s="15">
        <v>0.98</v>
      </c>
      <c r="D11" s="2">
        <v>371400</v>
      </c>
      <c r="E11" s="2">
        <v>2294</v>
      </c>
      <c r="F11" s="17">
        <f t="shared" si="0"/>
        <v>2.0023392629575965E-2</v>
      </c>
      <c r="G11" s="19">
        <f t="shared" si="1"/>
        <v>96</v>
      </c>
      <c r="H11" s="19">
        <f t="shared" si="2"/>
        <v>2</v>
      </c>
      <c r="I11" s="2">
        <f t="shared" si="3"/>
        <v>3789.795918367347</v>
      </c>
      <c r="J11" s="20">
        <f t="shared" si="4"/>
        <v>6.1766289714593432</v>
      </c>
      <c r="K11" s="6">
        <v>4625364</v>
      </c>
      <c r="L11" s="4" t="s">
        <v>66</v>
      </c>
      <c r="M11" s="9">
        <f t="shared" si="5"/>
        <v>2.1187521673969876</v>
      </c>
      <c r="N11" t="str">
        <f>VLOOKUP(L11,'3b. Lookup Divisions'!$A$5:$B$13,2)</f>
        <v>South</v>
      </c>
    </row>
    <row r="12" spans="1:14">
      <c r="A12" t="s">
        <v>9</v>
      </c>
      <c r="B12" s="4">
        <v>123</v>
      </c>
      <c r="C12" s="15">
        <v>0.99</v>
      </c>
      <c r="D12" s="2">
        <v>2670100</v>
      </c>
      <c r="E12" s="2">
        <v>15337</v>
      </c>
      <c r="F12" s="17">
        <f t="shared" si="0"/>
        <v>0.13387043276364716</v>
      </c>
      <c r="G12" s="19">
        <f t="shared" si="1"/>
        <v>122</v>
      </c>
      <c r="H12" s="19">
        <f t="shared" si="2"/>
        <v>1</v>
      </c>
      <c r="I12" s="2">
        <f t="shared" si="3"/>
        <v>21708.130081300813</v>
      </c>
      <c r="J12" s="20">
        <f t="shared" si="4"/>
        <v>5.7439796262312273</v>
      </c>
      <c r="K12" s="6">
        <v>37253956</v>
      </c>
      <c r="L12" s="4" t="s">
        <v>70</v>
      </c>
      <c r="M12" s="9">
        <f t="shared" si="5"/>
        <v>0.33016627817996025</v>
      </c>
      <c r="N12" t="str">
        <f>VLOOKUP(L12,'3b. Lookup Divisions'!$A$5:$B$13,2)</f>
        <v>West</v>
      </c>
    </row>
    <row r="13" spans="1:14">
      <c r="A13" t="s">
        <v>24</v>
      </c>
      <c r="B13" s="4">
        <v>29</v>
      </c>
      <c r="C13" s="15">
        <v>1</v>
      </c>
      <c r="D13" s="2">
        <v>384000</v>
      </c>
      <c r="E13" s="2">
        <v>2194</v>
      </c>
      <c r="F13" s="17">
        <f t="shared" si="0"/>
        <v>1.9150533317039961E-2</v>
      </c>
      <c r="G13" s="19">
        <f t="shared" si="1"/>
        <v>29</v>
      </c>
      <c r="H13" s="19">
        <f t="shared" si="2"/>
        <v>0</v>
      </c>
      <c r="I13" s="2">
        <f t="shared" si="3"/>
        <v>13241.379310344828</v>
      </c>
      <c r="J13" s="20">
        <f t="shared" si="4"/>
        <v>5.713541666666667</v>
      </c>
      <c r="K13" s="6">
        <v>5773552</v>
      </c>
      <c r="L13" s="4" t="s">
        <v>66</v>
      </c>
      <c r="M13" s="9">
        <f t="shared" si="5"/>
        <v>0.50229044442658521</v>
      </c>
      <c r="N13" t="str">
        <f>VLOOKUP(L13,'3b. Lookup Divisions'!$A$5:$B$13,2)</f>
        <v>South</v>
      </c>
    </row>
    <row r="14" spans="1:14">
      <c r="A14" t="s">
        <v>56</v>
      </c>
      <c r="B14" s="4">
        <v>2</v>
      </c>
      <c r="C14" s="15">
        <v>1</v>
      </c>
      <c r="D14" s="2">
        <v>23000</v>
      </c>
      <c r="E14">
        <v>125</v>
      </c>
      <c r="F14" s="17">
        <f t="shared" si="0"/>
        <v>1.0910741406700067E-3</v>
      </c>
      <c r="G14" s="19">
        <f t="shared" si="1"/>
        <v>2</v>
      </c>
      <c r="H14" s="19">
        <f t="shared" si="2"/>
        <v>0</v>
      </c>
      <c r="I14" s="2">
        <f t="shared" si="3"/>
        <v>11500</v>
      </c>
      <c r="J14" s="20">
        <f t="shared" si="4"/>
        <v>5.4347826086956523</v>
      </c>
      <c r="K14" s="6">
        <v>1852994</v>
      </c>
      <c r="L14" s="4" t="s">
        <v>66</v>
      </c>
      <c r="M14" s="9">
        <f t="shared" si="5"/>
        <v>0.10793343097711056</v>
      </c>
      <c r="N14" t="str">
        <f>VLOOKUP(L14,'3b. Lookup Divisions'!$A$5:$B$13,2)</f>
        <v>South</v>
      </c>
    </row>
    <row r="15" spans="1:14">
      <c r="A15" t="s">
        <v>50</v>
      </c>
      <c r="B15" s="4">
        <v>42</v>
      </c>
      <c r="C15" s="15">
        <v>0.93</v>
      </c>
      <c r="D15" s="2">
        <v>776200</v>
      </c>
      <c r="E15" s="2">
        <v>4213</v>
      </c>
      <c r="F15" s="17">
        <f t="shared" si="0"/>
        <v>3.6773562837141907E-2</v>
      </c>
      <c r="G15" s="19">
        <f t="shared" si="1"/>
        <v>39</v>
      </c>
      <c r="H15" s="19">
        <f t="shared" si="2"/>
        <v>3</v>
      </c>
      <c r="I15" s="2">
        <f t="shared" si="3"/>
        <v>18480.952380952382</v>
      </c>
      <c r="J15" s="20">
        <f t="shared" si="4"/>
        <v>5.4277248131924765</v>
      </c>
      <c r="K15" s="6">
        <v>19378102</v>
      </c>
      <c r="L15" s="4" t="s">
        <v>61</v>
      </c>
      <c r="M15" s="9">
        <f t="shared" si="5"/>
        <v>0.21673949285642113</v>
      </c>
      <c r="N15" t="str">
        <f>VLOOKUP(L15,'3b. Lookup Divisions'!$A$5:$B$13,2)</f>
        <v>Northeast</v>
      </c>
    </row>
    <row r="16" spans="1:14">
      <c r="A16" t="s">
        <v>51</v>
      </c>
      <c r="B16" s="4">
        <v>93</v>
      </c>
      <c r="C16" s="15">
        <v>1</v>
      </c>
      <c r="D16" s="2">
        <v>570100</v>
      </c>
      <c r="E16" s="2">
        <v>2863</v>
      </c>
      <c r="F16" s="17">
        <f t="shared" si="0"/>
        <v>2.4989962117905835E-2</v>
      </c>
      <c r="G16" s="19">
        <f t="shared" si="1"/>
        <v>93</v>
      </c>
      <c r="H16" s="19">
        <f t="shared" si="2"/>
        <v>0</v>
      </c>
      <c r="I16" s="2">
        <f t="shared" si="3"/>
        <v>6130.1075268817203</v>
      </c>
      <c r="J16" s="20">
        <f t="shared" si="4"/>
        <v>5.0219259778986141</v>
      </c>
      <c r="K16" s="6">
        <v>9535483</v>
      </c>
      <c r="L16" s="4" t="s">
        <v>66</v>
      </c>
      <c r="M16" s="9">
        <f t="shared" si="5"/>
        <v>0.97530455457788556</v>
      </c>
      <c r="N16" t="str">
        <f>VLOOKUP(L16,'3b. Lookup Divisions'!$A$5:$B$13,2)</f>
        <v>South</v>
      </c>
    </row>
    <row r="17" spans="1:14">
      <c r="A17" t="s">
        <v>7</v>
      </c>
      <c r="B17" s="4">
        <v>87</v>
      </c>
      <c r="C17" s="15">
        <v>0.98</v>
      </c>
      <c r="D17" s="2">
        <v>619500</v>
      </c>
      <c r="E17" s="2">
        <v>3069</v>
      </c>
      <c r="F17" s="17">
        <f t="shared" si="0"/>
        <v>2.6788052301730009E-2</v>
      </c>
      <c r="G17" s="19">
        <f t="shared" si="1"/>
        <v>85</v>
      </c>
      <c r="H17" s="19">
        <f t="shared" si="2"/>
        <v>2</v>
      </c>
      <c r="I17" s="2">
        <f t="shared" si="3"/>
        <v>7120.6896551724139</v>
      </c>
      <c r="J17" s="20">
        <f t="shared" si="4"/>
        <v>4.9539951573849876</v>
      </c>
      <c r="K17" s="6">
        <v>6392017</v>
      </c>
      <c r="L17" s="4" t="s">
        <v>69</v>
      </c>
      <c r="M17" s="9">
        <f t="shared" si="5"/>
        <v>1.3610727255575197</v>
      </c>
      <c r="N17" t="str">
        <f>VLOOKUP(L17,'3b. Lookup Divisions'!$A$5:$B$13,2)</f>
        <v>West</v>
      </c>
    </row>
    <row r="18" spans="1:14">
      <c r="A18" t="s">
        <v>21</v>
      </c>
      <c r="B18" s="4">
        <v>23</v>
      </c>
      <c r="C18" s="15">
        <v>0.96</v>
      </c>
      <c r="D18" s="2">
        <v>134700</v>
      </c>
      <c r="E18">
        <v>653</v>
      </c>
      <c r="F18" s="17">
        <f t="shared" si="0"/>
        <v>5.6997713108601156E-3</v>
      </c>
      <c r="G18" s="19">
        <f t="shared" si="1"/>
        <v>22</v>
      </c>
      <c r="H18" s="19">
        <f t="shared" si="2"/>
        <v>1</v>
      </c>
      <c r="I18" s="2">
        <f t="shared" si="3"/>
        <v>5856.521739130435</v>
      </c>
      <c r="J18" s="20">
        <f t="shared" si="4"/>
        <v>4.8478099480326655</v>
      </c>
      <c r="K18" s="6">
        <v>4339367</v>
      </c>
      <c r="L18" s="4" t="s">
        <v>67</v>
      </c>
      <c r="M18" s="9">
        <f t="shared" si="5"/>
        <v>0.53003122344802822</v>
      </c>
      <c r="N18" t="str">
        <f>VLOOKUP(L18,'3b. Lookup Divisions'!$A$5:$B$13,2)</f>
        <v>South</v>
      </c>
    </row>
    <row r="19" spans="1:14">
      <c r="A19" t="s">
        <v>36</v>
      </c>
      <c r="B19" s="4">
        <v>103</v>
      </c>
      <c r="C19" s="15">
        <v>0.98</v>
      </c>
      <c r="D19" s="2">
        <v>907200</v>
      </c>
      <c r="E19" s="2">
        <v>4137</v>
      </c>
      <c r="F19" s="17">
        <f t="shared" si="0"/>
        <v>3.6110189759614546E-2</v>
      </c>
      <c r="G19" s="19">
        <f t="shared" si="1"/>
        <v>101</v>
      </c>
      <c r="H19" s="19">
        <f t="shared" si="2"/>
        <v>2</v>
      </c>
      <c r="I19" s="2">
        <f t="shared" si="3"/>
        <v>8807.7669902912621</v>
      </c>
      <c r="J19" s="20">
        <f t="shared" si="4"/>
        <v>4.5601851851851851</v>
      </c>
      <c r="K19" s="6">
        <v>12702379</v>
      </c>
      <c r="L19" s="4" t="s">
        <v>61</v>
      </c>
      <c r="M19" s="9">
        <f t="shared" si="5"/>
        <v>0.81087172725676038</v>
      </c>
      <c r="N19" t="str">
        <f>VLOOKUP(L19,'3b. Lookup Divisions'!$A$5:$B$13,2)</f>
        <v>Northeast</v>
      </c>
    </row>
    <row r="20" spans="1:14">
      <c r="A20" t="s">
        <v>17</v>
      </c>
      <c r="B20" s="4">
        <v>101</v>
      </c>
      <c r="C20" s="15">
        <v>0.98</v>
      </c>
      <c r="D20" s="2">
        <v>1335900</v>
      </c>
      <c r="E20" s="2">
        <v>6043</v>
      </c>
      <c r="F20" s="17">
        <f t="shared" si="0"/>
        <v>5.2746888256550807E-2</v>
      </c>
      <c r="G20" s="19">
        <f t="shared" si="1"/>
        <v>99</v>
      </c>
      <c r="H20" s="19">
        <f t="shared" si="2"/>
        <v>2</v>
      </c>
      <c r="I20" s="2">
        <f t="shared" si="3"/>
        <v>13226.732673267326</v>
      </c>
      <c r="J20" s="20">
        <f t="shared" si="4"/>
        <v>4.5235421813009955</v>
      </c>
      <c r="K20" s="6">
        <v>12830632</v>
      </c>
      <c r="L20" s="4" t="s">
        <v>63</v>
      </c>
      <c r="M20" s="9">
        <f t="shared" si="5"/>
        <v>0.78717868301421157</v>
      </c>
      <c r="N20" t="str">
        <f>VLOOKUP(L20,'3b. Lookup Divisions'!$A$5:$B$13,2)</f>
        <v>Midwest</v>
      </c>
    </row>
    <row r="21" spans="1:14">
      <c r="A21" t="s">
        <v>18</v>
      </c>
      <c r="B21" s="4">
        <v>81</v>
      </c>
      <c r="C21" s="15">
        <v>0.96</v>
      </c>
      <c r="D21" s="2">
        <v>799000</v>
      </c>
      <c r="E21" s="2">
        <v>3610</v>
      </c>
      <c r="F21" s="17">
        <f t="shared" si="0"/>
        <v>3.15102211825498E-2</v>
      </c>
      <c r="G21" s="19">
        <f t="shared" si="1"/>
        <v>78</v>
      </c>
      <c r="H21" s="19">
        <f t="shared" si="2"/>
        <v>3</v>
      </c>
      <c r="I21" s="2">
        <f t="shared" si="3"/>
        <v>9864.1975308641977</v>
      </c>
      <c r="J21" s="20">
        <f t="shared" si="4"/>
        <v>4.5181476846057569</v>
      </c>
      <c r="K21" s="6">
        <v>6483802</v>
      </c>
      <c r="L21" s="4" t="s">
        <v>63</v>
      </c>
      <c r="M21" s="9">
        <f t="shared" si="5"/>
        <v>1.2492670195666062</v>
      </c>
      <c r="N21" t="str">
        <f>VLOOKUP(L21,'3b. Lookup Divisions'!$A$5:$B$13,2)</f>
        <v>Midwest</v>
      </c>
    </row>
    <row r="22" spans="1:14">
      <c r="A22" t="s">
        <v>47</v>
      </c>
      <c r="B22" s="4">
        <v>15</v>
      </c>
      <c r="C22" s="15">
        <v>0.93</v>
      </c>
      <c r="D22" s="2">
        <v>217200</v>
      </c>
      <c r="E22">
        <v>944</v>
      </c>
      <c r="F22" s="17">
        <f t="shared" si="0"/>
        <v>8.2397919103398918E-3</v>
      </c>
      <c r="G22" s="19">
        <f t="shared" si="1"/>
        <v>14</v>
      </c>
      <c r="H22" s="19">
        <f t="shared" si="2"/>
        <v>1</v>
      </c>
      <c r="I22" s="2">
        <f t="shared" si="3"/>
        <v>14480</v>
      </c>
      <c r="J22" s="20">
        <f t="shared" si="4"/>
        <v>4.34622467771639</v>
      </c>
      <c r="K22" s="6">
        <v>1316470</v>
      </c>
      <c r="L22" s="4" t="s">
        <v>60</v>
      </c>
      <c r="M22" s="9">
        <f t="shared" si="5"/>
        <v>1.1394106967876214</v>
      </c>
      <c r="N22" t="str">
        <f>VLOOKUP(L22,'3b. Lookup Divisions'!$A$5:$B$13,2)</f>
        <v>Northeast</v>
      </c>
    </row>
    <row r="23" spans="1:14">
      <c r="A23" t="s">
        <v>28</v>
      </c>
      <c r="B23" s="4">
        <v>72</v>
      </c>
      <c r="C23" s="15">
        <v>0.99</v>
      </c>
      <c r="D23" s="2">
        <v>360700</v>
      </c>
      <c r="E23" s="2">
        <v>1549</v>
      </c>
      <c r="F23" s="17">
        <f t="shared" si="0"/>
        <v>1.3520590751182724E-2</v>
      </c>
      <c r="G23" s="19">
        <f t="shared" si="1"/>
        <v>71</v>
      </c>
      <c r="H23" s="19">
        <f t="shared" si="2"/>
        <v>1</v>
      </c>
      <c r="I23" s="2">
        <f t="shared" si="3"/>
        <v>5009.7222222222226</v>
      </c>
      <c r="J23" s="20">
        <f t="shared" si="4"/>
        <v>4.2944275020792899</v>
      </c>
      <c r="K23" s="6">
        <v>2967297</v>
      </c>
      <c r="L23" s="4" t="s">
        <v>67</v>
      </c>
      <c r="M23" s="9">
        <f t="shared" si="5"/>
        <v>2.4264507395114139</v>
      </c>
      <c r="N23" t="str">
        <f>VLOOKUP(L23,'3b. Lookup Divisions'!$A$5:$B$13,2)</f>
        <v>South</v>
      </c>
    </row>
    <row r="24" spans="1:14">
      <c r="A24" t="s">
        <v>5</v>
      </c>
      <c r="B24" s="4">
        <v>62</v>
      </c>
      <c r="C24" s="15">
        <v>0.95</v>
      </c>
      <c r="D24" s="2">
        <v>420200</v>
      </c>
      <c r="E24" s="2">
        <v>1767</v>
      </c>
      <c r="F24" s="17">
        <f t="shared" si="0"/>
        <v>1.5423424052511216E-2</v>
      </c>
      <c r="G24" s="19">
        <f t="shared" si="1"/>
        <v>59</v>
      </c>
      <c r="H24" s="19">
        <f t="shared" si="2"/>
        <v>3</v>
      </c>
      <c r="I24" s="2">
        <f t="shared" si="3"/>
        <v>6777.4193548387093</v>
      </c>
      <c r="J24" s="20">
        <f t="shared" si="4"/>
        <v>4.2051404093288909</v>
      </c>
      <c r="K24" s="6">
        <v>4779736</v>
      </c>
      <c r="L24" s="18" t="s">
        <v>67</v>
      </c>
      <c r="M24" s="9">
        <f t="shared" si="5"/>
        <v>1.2971427710651802</v>
      </c>
      <c r="N24" t="str">
        <f>VLOOKUP(L24,'3b. Lookup Divisions'!$A$5:$B$13,2)</f>
        <v>South</v>
      </c>
    </row>
    <row r="25" spans="1:14">
      <c r="A25" t="s">
        <v>26</v>
      </c>
      <c r="B25" s="4">
        <v>54</v>
      </c>
      <c r="C25" s="15">
        <v>0.96</v>
      </c>
      <c r="D25" s="2">
        <v>287200</v>
      </c>
      <c r="E25" s="2">
        <v>1197</v>
      </c>
      <c r="F25" s="17">
        <f t="shared" si="0"/>
        <v>1.0448125971055985E-2</v>
      </c>
      <c r="G25" s="19">
        <f t="shared" si="1"/>
        <v>52</v>
      </c>
      <c r="H25" s="19">
        <f t="shared" si="2"/>
        <v>2</v>
      </c>
      <c r="I25" s="2">
        <f t="shared" si="3"/>
        <v>5318.5185185185182</v>
      </c>
      <c r="J25" s="20">
        <f t="shared" si="4"/>
        <v>4.1678272980501392</v>
      </c>
      <c r="K25" s="6">
        <v>9883640</v>
      </c>
      <c r="L25" s="4" t="s">
        <v>63</v>
      </c>
      <c r="M25" s="9">
        <f t="shared" si="5"/>
        <v>0.54635741487953826</v>
      </c>
      <c r="N25" t="str">
        <f>VLOOKUP(L25,'3b. Lookup Divisions'!$A$5:$B$13,2)</f>
        <v>Midwest</v>
      </c>
    </row>
    <row r="26" spans="1:14">
      <c r="A26" t="s">
        <v>13</v>
      </c>
      <c r="B26" s="4">
        <v>184</v>
      </c>
      <c r="C26" s="15">
        <v>0.96</v>
      </c>
      <c r="D26" s="2">
        <v>1881000</v>
      </c>
      <c r="E26" s="2">
        <v>7754</v>
      </c>
      <c r="F26" s="17">
        <f t="shared" si="0"/>
        <v>6.7681511094041857E-2</v>
      </c>
      <c r="G26" s="19">
        <f t="shared" si="1"/>
        <v>177</v>
      </c>
      <c r="H26" s="19">
        <f t="shared" si="2"/>
        <v>7</v>
      </c>
      <c r="I26" s="2">
        <f t="shared" si="3"/>
        <v>10222.826086956522</v>
      </c>
      <c r="J26" s="20">
        <f t="shared" si="4"/>
        <v>4.1222753854332801</v>
      </c>
      <c r="K26" s="6">
        <v>18801310</v>
      </c>
      <c r="L26" s="4" t="s">
        <v>66</v>
      </c>
      <c r="M26" s="9">
        <f t="shared" si="5"/>
        <v>0.97865521072733763</v>
      </c>
      <c r="N26" t="str">
        <f>VLOOKUP(L26,'3b. Lookup Divisions'!$A$5:$B$13,2)</f>
        <v>South</v>
      </c>
    </row>
    <row r="27" spans="1:14">
      <c r="A27" t="s">
        <v>11</v>
      </c>
      <c r="B27" s="4">
        <v>23</v>
      </c>
      <c r="C27" s="15">
        <v>0.87</v>
      </c>
      <c r="D27" s="2">
        <v>269100</v>
      </c>
      <c r="E27" s="2">
        <v>1092</v>
      </c>
      <c r="F27" s="17">
        <f t="shared" si="0"/>
        <v>9.5316236928931798E-3</v>
      </c>
      <c r="G27" s="19">
        <f t="shared" si="1"/>
        <v>20</v>
      </c>
      <c r="H27" s="19">
        <f t="shared" si="2"/>
        <v>3</v>
      </c>
      <c r="I27" s="2">
        <f t="shared" si="3"/>
        <v>11700</v>
      </c>
      <c r="J27" s="20">
        <f t="shared" si="4"/>
        <v>4.0579710144927539</v>
      </c>
      <c r="K27" s="6">
        <v>3574097</v>
      </c>
      <c r="L27" s="4" t="s">
        <v>60</v>
      </c>
      <c r="M27" s="9">
        <f t="shared" si="5"/>
        <v>0.64351918820334197</v>
      </c>
      <c r="N27" t="str">
        <f>VLOOKUP(L27,'3b. Lookup Divisions'!$A$5:$B$13,2)</f>
        <v>Northeast</v>
      </c>
    </row>
    <row r="28" spans="1:14">
      <c r="A28" t="s">
        <v>25</v>
      </c>
      <c r="B28" s="4">
        <v>64</v>
      </c>
      <c r="C28" s="15">
        <v>0.91</v>
      </c>
      <c r="D28" s="2">
        <v>575400</v>
      </c>
      <c r="E28" s="2">
        <v>2286</v>
      </c>
      <c r="F28" s="17">
        <f t="shared" si="0"/>
        <v>1.9953563884573085E-2</v>
      </c>
      <c r="G28" s="19">
        <f t="shared" si="1"/>
        <v>58</v>
      </c>
      <c r="H28" s="19">
        <f t="shared" si="2"/>
        <v>6</v>
      </c>
      <c r="I28" s="2">
        <f t="shared" si="3"/>
        <v>8990.625</v>
      </c>
      <c r="J28" s="20">
        <f t="shared" si="4"/>
        <v>3.9728884254431698</v>
      </c>
      <c r="K28" s="6">
        <v>6547629</v>
      </c>
      <c r="L28" s="4" t="s">
        <v>60</v>
      </c>
      <c r="M28" s="9">
        <f t="shared" si="5"/>
        <v>0.97745305972589469</v>
      </c>
      <c r="N28" t="str">
        <f>VLOOKUP(L28,'3b. Lookup Divisions'!$A$5:$B$13,2)</f>
        <v>Northeast</v>
      </c>
    </row>
    <row r="29" spans="1:14">
      <c r="A29" t="s">
        <v>16</v>
      </c>
      <c r="B29" s="4">
        <v>12</v>
      </c>
      <c r="C29" s="15">
        <v>0.92</v>
      </c>
      <c r="D29" s="2">
        <v>80700</v>
      </c>
      <c r="E29">
        <v>320</v>
      </c>
      <c r="F29" s="17">
        <f t="shared" si="0"/>
        <v>2.7931498001152175E-3</v>
      </c>
      <c r="G29" s="19">
        <f t="shared" si="1"/>
        <v>11</v>
      </c>
      <c r="H29" s="19">
        <f t="shared" si="2"/>
        <v>1</v>
      </c>
      <c r="I29" s="2">
        <f t="shared" si="3"/>
        <v>6725</v>
      </c>
      <c r="J29" s="20">
        <f t="shared" si="4"/>
        <v>3.9653035935563818</v>
      </c>
      <c r="K29" s="6">
        <v>1567582</v>
      </c>
      <c r="L29" s="4" t="s">
        <v>69</v>
      </c>
      <c r="M29" s="9">
        <f t="shared" si="5"/>
        <v>0.76551019340615034</v>
      </c>
      <c r="N29" t="str">
        <f>VLOOKUP(L29,'3b. Lookup Divisions'!$A$5:$B$13,2)</f>
        <v>West</v>
      </c>
    </row>
    <row r="30" spans="1:14">
      <c r="A30" t="s">
        <v>38</v>
      </c>
      <c r="B30" s="4">
        <v>127</v>
      </c>
      <c r="C30" s="15">
        <v>0.96</v>
      </c>
      <c r="D30" s="2">
        <v>737500</v>
      </c>
      <c r="E30" s="2">
        <v>2901</v>
      </c>
      <c r="F30" s="17">
        <f t="shared" si="0"/>
        <v>2.532164865666952E-2</v>
      </c>
      <c r="G30" s="19">
        <f t="shared" si="1"/>
        <v>122</v>
      </c>
      <c r="H30" s="19">
        <f t="shared" si="2"/>
        <v>5</v>
      </c>
      <c r="I30" s="2">
        <f t="shared" si="3"/>
        <v>5807.0866141732286</v>
      </c>
      <c r="J30" s="20">
        <f t="shared" si="4"/>
        <v>3.9335593220338985</v>
      </c>
      <c r="K30" s="6">
        <v>6346105</v>
      </c>
      <c r="L30" s="4" t="s">
        <v>67</v>
      </c>
      <c r="M30" s="9">
        <f t="shared" si="5"/>
        <v>2.0012275245997349</v>
      </c>
      <c r="N30" t="str">
        <f>VLOOKUP(L30,'3b. Lookup Divisions'!$A$5:$B$13,2)</f>
        <v>South</v>
      </c>
    </row>
    <row r="31" spans="1:14">
      <c r="A31" t="s">
        <v>14</v>
      </c>
      <c r="B31" s="4">
        <v>143</v>
      </c>
      <c r="C31" s="15">
        <v>0.94</v>
      </c>
      <c r="D31" s="2">
        <v>1251000</v>
      </c>
      <c r="E31" s="2">
        <v>4908</v>
      </c>
      <c r="F31" s="17">
        <f t="shared" si="0"/>
        <v>4.2839935059267149E-2</v>
      </c>
      <c r="G31" s="19">
        <f t="shared" si="1"/>
        <v>134</v>
      </c>
      <c r="H31" s="19">
        <f t="shared" si="2"/>
        <v>9</v>
      </c>
      <c r="I31" s="2">
        <f t="shared" si="3"/>
        <v>8748.2517482517487</v>
      </c>
      <c r="J31" s="20">
        <f t="shared" si="4"/>
        <v>3.9232613908872902</v>
      </c>
      <c r="K31" s="6">
        <v>9687653</v>
      </c>
      <c r="L31" s="4" t="s">
        <v>66</v>
      </c>
      <c r="M31" s="9">
        <f t="shared" si="5"/>
        <v>1.4761057193109621</v>
      </c>
      <c r="N31" t="str">
        <f>VLOOKUP(L31,'3b. Lookup Divisions'!$A$5:$B$13,2)</f>
        <v>South</v>
      </c>
    </row>
    <row r="32" spans="1:14">
      <c r="A32" t="s">
        <v>10</v>
      </c>
      <c r="B32" s="4">
        <v>59</v>
      </c>
      <c r="C32" s="15">
        <v>0.95</v>
      </c>
      <c r="D32" s="2">
        <v>504200</v>
      </c>
      <c r="E32" s="2">
        <v>1868</v>
      </c>
      <c r="F32" s="17">
        <f t="shared" si="0"/>
        <v>1.6305011958172581E-2</v>
      </c>
      <c r="G32" s="19">
        <f t="shared" si="1"/>
        <v>56</v>
      </c>
      <c r="H32" s="19">
        <f t="shared" si="2"/>
        <v>3</v>
      </c>
      <c r="I32" s="2">
        <f t="shared" si="3"/>
        <v>8545.7627118644068</v>
      </c>
      <c r="J32" s="20">
        <f t="shared" si="4"/>
        <v>3.7048790162633876</v>
      </c>
      <c r="K32" s="6">
        <v>5029196</v>
      </c>
      <c r="L32" s="4" t="s">
        <v>69</v>
      </c>
      <c r="M32" s="9">
        <f t="shared" si="5"/>
        <v>1.1731497440147491</v>
      </c>
      <c r="N32" t="str">
        <f>VLOOKUP(L32,'3b. Lookup Divisions'!$A$5:$B$13,2)</f>
        <v>West</v>
      </c>
    </row>
    <row r="33" spans="1:14">
      <c r="A33" t="s">
        <v>29</v>
      </c>
      <c r="B33" s="4">
        <v>76</v>
      </c>
      <c r="C33" s="15">
        <v>0.95</v>
      </c>
      <c r="D33" s="2">
        <v>1027500</v>
      </c>
      <c r="E33" s="2">
        <v>3802</v>
      </c>
      <c r="F33" s="17">
        <f t="shared" si="0"/>
        <v>3.3186111062618928E-2</v>
      </c>
      <c r="G33" s="19">
        <f t="shared" si="1"/>
        <v>72</v>
      </c>
      <c r="H33" s="19">
        <f t="shared" si="2"/>
        <v>4</v>
      </c>
      <c r="I33" s="2">
        <f t="shared" si="3"/>
        <v>13519.736842105263</v>
      </c>
      <c r="J33" s="20">
        <f t="shared" si="4"/>
        <v>3.7002433090024329</v>
      </c>
      <c r="K33" s="6">
        <v>5988927</v>
      </c>
      <c r="L33" s="4" t="s">
        <v>64</v>
      </c>
      <c r="M33" s="9">
        <f t="shared" si="5"/>
        <v>1.2690086220787129</v>
      </c>
      <c r="N33" t="str">
        <f>VLOOKUP(L33,'3b. Lookup Divisions'!$A$5:$B$13,2)</f>
        <v>Midwest</v>
      </c>
    </row>
    <row r="34" spans="1:14">
      <c r="A34" t="s">
        <v>22</v>
      </c>
      <c r="B34" s="4">
        <v>34</v>
      </c>
      <c r="C34" s="15">
        <v>1</v>
      </c>
      <c r="D34" s="2">
        <v>344200</v>
      </c>
      <c r="E34" s="2">
        <v>1260</v>
      </c>
      <c r="F34" s="17">
        <f t="shared" si="0"/>
        <v>1.0998027337953669E-2</v>
      </c>
      <c r="G34" s="19">
        <f t="shared" si="1"/>
        <v>34</v>
      </c>
      <c r="H34" s="19">
        <f t="shared" si="2"/>
        <v>0</v>
      </c>
      <c r="I34" s="2">
        <f t="shared" si="3"/>
        <v>10123.529411764706</v>
      </c>
      <c r="J34" s="20">
        <f t="shared" si="4"/>
        <v>3.6606624055781523</v>
      </c>
      <c r="K34" s="6">
        <v>4533372</v>
      </c>
      <c r="L34" s="4" t="s">
        <v>68</v>
      </c>
      <c r="M34" s="9">
        <f t="shared" si="5"/>
        <v>0.74999360299573914</v>
      </c>
      <c r="N34" t="str">
        <f>VLOOKUP(L34,'3b. Lookup Divisions'!$A$5:$B$13,2)</f>
        <v>South</v>
      </c>
    </row>
    <row r="35" spans="1:14">
      <c r="A35" t="s">
        <v>33</v>
      </c>
      <c r="B35" s="4">
        <v>134</v>
      </c>
      <c r="C35" s="15">
        <v>0.96</v>
      </c>
      <c r="D35" s="2">
        <v>1122100</v>
      </c>
      <c r="E35" s="2">
        <v>3941</v>
      </c>
      <c r="F35" s="17">
        <f t="shared" si="0"/>
        <v>3.4399385507043974E-2</v>
      </c>
      <c r="G35" s="19">
        <f t="shared" si="1"/>
        <v>129</v>
      </c>
      <c r="H35" s="19">
        <f t="shared" si="2"/>
        <v>5</v>
      </c>
      <c r="I35" s="2">
        <f t="shared" si="3"/>
        <v>8373.880597014926</v>
      </c>
      <c r="J35" s="20">
        <f t="shared" si="4"/>
        <v>3.5121646912039926</v>
      </c>
      <c r="K35" s="6">
        <v>11536504</v>
      </c>
      <c r="L35" s="4" t="s">
        <v>63</v>
      </c>
      <c r="M35" s="9">
        <f t="shared" si="5"/>
        <v>1.1615303908359067</v>
      </c>
      <c r="N35" t="str">
        <f>VLOOKUP(L35,'3b. Lookup Divisions'!$A$5:$B$13,2)</f>
        <v>Midwest</v>
      </c>
    </row>
    <row r="36" spans="1:14">
      <c r="A36" t="s">
        <v>19</v>
      </c>
      <c r="B36" s="4">
        <v>21</v>
      </c>
      <c r="C36" s="15">
        <v>1</v>
      </c>
      <c r="D36" s="2">
        <v>290600</v>
      </c>
      <c r="E36" s="2">
        <v>1019</v>
      </c>
      <c r="F36" s="17">
        <f t="shared" si="0"/>
        <v>8.8944363947418958E-3</v>
      </c>
      <c r="G36" s="19">
        <f t="shared" si="1"/>
        <v>21</v>
      </c>
      <c r="H36" s="19">
        <f t="shared" si="2"/>
        <v>0</v>
      </c>
      <c r="I36" s="2">
        <f t="shared" si="3"/>
        <v>13838.095238095239</v>
      </c>
      <c r="J36" s="20">
        <f t="shared" si="4"/>
        <v>3.5065381968341365</v>
      </c>
      <c r="K36" s="6">
        <v>3046355</v>
      </c>
      <c r="L36" s="4" t="s">
        <v>64</v>
      </c>
      <c r="M36" s="9">
        <f t="shared" si="5"/>
        <v>0.68934841802744595</v>
      </c>
      <c r="N36" t="str">
        <f>VLOOKUP(L36,'3b. Lookup Divisions'!$A$5:$B$13,2)</f>
        <v>Midwest</v>
      </c>
    </row>
    <row r="37" spans="1:14">
      <c r="A37" t="s">
        <v>45</v>
      </c>
      <c r="B37" s="4">
        <v>27</v>
      </c>
      <c r="C37" s="15">
        <v>0.93</v>
      </c>
      <c r="D37" s="2">
        <v>269200</v>
      </c>
      <c r="E37">
        <v>938</v>
      </c>
      <c r="F37" s="17">
        <f t="shared" si="0"/>
        <v>8.1874203515877302E-3</v>
      </c>
      <c r="G37" s="19">
        <f t="shared" si="1"/>
        <v>25</v>
      </c>
      <c r="H37" s="19">
        <f t="shared" si="2"/>
        <v>2</v>
      </c>
      <c r="I37" s="2">
        <f t="shared" si="3"/>
        <v>9970.3703703703704</v>
      </c>
      <c r="J37" s="20">
        <f t="shared" si="4"/>
        <v>3.4843982169390788</v>
      </c>
      <c r="K37" s="6">
        <v>5686986</v>
      </c>
      <c r="L37" s="4" t="s">
        <v>63</v>
      </c>
      <c r="M37" s="9">
        <f t="shared" si="5"/>
        <v>0.47476818124750086</v>
      </c>
      <c r="N37" t="str">
        <f>VLOOKUP(L37,'3b. Lookup Divisions'!$A$5:$B$13,2)</f>
        <v>Midwest</v>
      </c>
    </row>
    <row r="38" spans="1:14">
      <c r="A38" t="s">
        <v>43</v>
      </c>
      <c r="B38" s="4">
        <v>35</v>
      </c>
      <c r="C38" s="15">
        <v>0.97</v>
      </c>
      <c r="D38" s="2">
        <v>298100</v>
      </c>
      <c r="E38" s="2">
        <v>1035</v>
      </c>
      <c r="F38" s="17">
        <f t="shared" ref="F38:F69" si="6">E38/$E$57</f>
        <v>9.0340938847476571E-3</v>
      </c>
      <c r="G38" s="19">
        <f t="shared" ref="G38:G55" si="7">ROUND(B38*C38, 0)</f>
        <v>34</v>
      </c>
      <c r="H38" s="19">
        <f t="shared" ref="H38:H69" si="8">B38-G38</f>
        <v>1</v>
      </c>
      <c r="I38" s="2">
        <f t="shared" ref="I38:I55" si="9">IF(B38=0,0,D38/B38)</f>
        <v>8517.1428571428569</v>
      </c>
      <c r="J38" s="20">
        <f t="shared" ref="J38:J55" si="10">IF(D38=0,0,E38*1000/D38)</f>
        <v>3.4719892653471991</v>
      </c>
      <c r="K38" s="6">
        <v>6724540</v>
      </c>
      <c r="L38" s="4" t="s">
        <v>70</v>
      </c>
      <c r="M38" s="9">
        <f t="shared" ref="M38:M55" si="11">B38*100000/K38</f>
        <v>0.52048169837639446</v>
      </c>
      <c r="N38" t="str">
        <f>VLOOKUP(L38,'3b. Lookup Divisions'!$A$5:$B$13,2)</f>
        <v>West</v>
      </c>
    </row>
    <row r="39" spans="1:14">
      <c r="A39" t="s">
        <v>49</v>
      </c>
      <c r="B39" s="4">
        <v>9</v>
      </c>
      <c r="C39" s="15">
        <v>1</v>
      </c>
      <c r="D39" s="2">
        <v>58400</v>
      </c>
      <c r="E39">
        <v>200</v>
      </c>
      <c r="F39" s="17">
        <f t="shared" si="6"/>
        <v>1.7457186250720109E-3</v>
      </c>
      <c r="G39" s="19">
        <f t="shared" si="7"/>
        <v>9</v>
      </c>
      <c r="H39" s="19">
        <f t="shared" si="8"/>
        <v>0</v>
      </c>
      <c r="I39" s="2">
        <f t="shared" si="9"/>
        <v>6488.8888888888887</v>
      </c>
      <c r="J39" s="20">
        <f t="shared" si="10"/>
        <v>3.4246575342465753</v>
      </c>
      <c r="K39" s="6">
        <v>2059179</v>
      </c>
      <c r="L39" s="4" t="s">
        <v>69</v>
      </c>
      <c r="M39" s="9">
        <f t="shared" si="11"/>
        <v>0.43706739433531522</v>
      </c>
      <c r="N39" t="str">
        <f>VLOOKUP(L39,'3b. Lookup Divisions'!$A$5:$B$13,2)</f>
        <v>West</v>
      </c>
    </row>
    <row r="40" spans="1:14">
      <c r="A40" t="s">
        <v>53</v>
      </c>
      <c r="B40" s="4">
        <v>3</v>
      </c>
      <c r="C40" s="15">
        <v>1</v>
      </c>
      <c r="D40" s="2">
        <v>11000</v>
      </c>
      <c r="E40">
        <v>37</v>
      </c>
      <c r="F40" s="17">
        <f t="shared" si="6"/>
        <v>3.2295794563832201E-4</v>
      </c>
      <c r="G40" s="19">
        <f t="shared" si="7"/>
        <v>3</v>
      </c>
      <c r="H40" s="19">
        <f t="shared" si="8"/>
        <v>0</v>
      </c>
      <c r="I40" s="2">
        <f t="shared" si="9"/>
        <v>3666.6666666666665</v>
      </c>
      <c r="J40" s="20">
        <f t="shared" si="10"/>
        <v>3.3636363636363638</v>
      </c>
      <c r="K40" s="6">
        <v>1052567</v>
      </c>
      <c r="L40" s="4" t="s">
        <v>60</v>
      </c>
      <c r="M40" s="9">
        <f t="shared" si="11"/>
        <v>0.28501748582275521</v>
      </c>
      <c r="N40" t="str">
        <f>VLOOKUP(L40,'3b. Lookup Divisions'!$A$5:$B$13,2)</f>
        <v>Northeast</v>
      </c>
    </row>
    <row r="41" spans="1:14">
      <c r="A41" t="s">
        <v>39</v>
      </c>
      <c r="B41" s="4">
        <v>213</v>
      </c>
      <c r="C41" s="15">
        <v>0.98</v>
      </c>
      <c r="D41" s="2">
        <v>3122600</v>
      </c>
      <c r="E41" s="2">
        <v>10488</v>
      </c>
      <c r="F41" s="17">
        <f t="shared" si="6"/>
        <v>9.1545484698776255E-2</v>
      </c>
      <c r="G41" s="19">
        <f t="shared" si="7"/>
        <v>209</v>
      </c>
      <c r="H41" s="19">
        <f t="shared" si="8"/>
        <v>4</v>
      </c>
      <c r="I41" s="2">
        <f t="shared" si="9"/>
        <v>14660.093896713615</v>
      </c>
      <c r="J41" s="20">
        <f t="shared" si="10"/>
        <v>3.3587395119451737</v>
      </c>
      <c r="K41" s="6">
        <v>25145561</v>
      </c>
      <c r="L41" s="4" t="s">
        <v>68</v>
      </c>
      <c r="M41" s="9">
        <f t="shared" si="11"/>
        <v>0.84706799740916494</v>
      </c>
      <c r="N41" t="str">
        <f>VLOOKUP(L41,'3b. Lookup Divisions'!$A$5:$B$13,2)</f>
        <v>South</v>
      </c>
    </row>
    <row r="42" spans="1:14">
      <c r="A42" t="s">
        <v>35</v>
      </c>
      <c r="B42" s="4">
        <v>20</v>
      </c>
      <c r="C42" s="15">
        <v>1</v>
      </c>
      <c r="D42" s="2">
        <v>384200</v>
      </c>
      <c r="E42" s="2">
        <v>1236</v>
      </c>
      <c r="F42" s="17">
        <f t="shared" si="6"/>
        <v>1.0788541102945028E-2</v>
      </c>
      <c r="G42" s="19">
        <f t="shared" si="7"/>
        <v>20</v>
      </c>
      <c r="H42" s="19">
        <f t="shared" si="8"/>
        <v>0</v>
      </c>
      <c r="I42" s="2">
        <f t="shared" si="9"/>
        <v>19210</v>
      </c>
      <c r="J42" s="20">
        <f t="shared" si="10"/>
        <v>3.2170744403956273</v>
      </c>
      <c r="K42" s="6">
        <v>3831074</v>
      </c>
      <c r="L42" s="4" t="s">
        <v>70</v>
      </c>
      <c r="M42" s="9">
        <f t="shared" si="11"/>
        <v>0.52204682029112459</v>
      </c>
      <c r="N42" t="str">
        <f>VLOOKUP(L42,'3b. Lookup Divisions'!$A$5:$B$13,2)</f>
        <v>West</v>
      </c>
    </row>
    <row r="43" spans="1:14">
      <c r="A43" t="s">
        <v>32</v>
      </c>
      <c r="B43" s="4">
        <v>15</v>
      </c>
      <c r="C43" s="15">
        <v>1</v>
      </c>
      <c r="D43" s="2">
        <v>325800</v>
      </c>
      <c r="E43" s="2">
        <v>1042</v>
      </c>
      <c r="F43" s="17">
        <f t="shared" si="6"/>
        <v>9.095194036625176E-3</v>
      </c>
      <c r="G43" s="19">
        <f t="shared" si="7"/>
        <v>15</v>
      </c>
      <c r="H43" s="19">
        <f t="shared" si="8"/>
        <v>0</v>
      </c>
      <c r="I43" s="2">
        <f t="shared" si="9"/>
        <v>21720</v>
      </c>
      <c r="J43" s="20">
        <f t="shared" si="10"/>
        <v>3.1982811540822591</v>
      </c>
      <c r="K43" s="6">
        <v>2700551</v>
      </c>
      <c r="L43" s="4" t="s">
        <v>69</v>
      </c>
      <c r="M43" s="9">
        <f t="shared" si="11"/>
        <v>0.55544220420203139</v>
      </c>
      <c r="N43" t="str">
        <f>VLOOKUP(L43,'3b. Lookup Divisions'!$A$5:$B$13,2)</f>
        <v>West</v>
      </c>
    </row>
    <row r="44" spans="1:14">
      <c r="A44" t="s">
        <v>8</v>
      </c>
      <c r="B44" s="4">
        <v>17</v>
      </c>
      <c r="C44" s="15">
        <v>0.94</v>
      </c>
      <c r="D44" s="2">
        <v>92400</v>
      </c>
      <c r="E44">
        <v>285</v>
      </c>
      <c r="F44" s="17">
        <f t="shared" si="6"/>
        <v>2.4876490407276155E-3</v>
      </c>
      <c r="G44" s="19">
        <f t="shared" si="7"/>
        <v>16</v>
      </c>
      <c r="H44" s="19">
        <f t="shared" si="8"/>
        <v>1</v>
      </c>
      <c r="I44" s="2">
        <f t="shared" si="9"/>
        <v>5435.2941176470586</v>
      </c>
      <c r="J44" s="20">
        <f t="shared" si="10"/>
        <v>3.0844155844155843</v>
      </c>
      <c r="K44" s="6">
        <v>2915918</v>
      </c>
      <c r="L44" s="4" t="s">
        <v>68</v>
      </c>
      <c r="M44" s="9">
        <f t="shared" si="11"/>
        <v>0.58300679237207631</v>
      </c>
      <c r="N44" t="str">
        <f>VLOOKUP(L44,'3b. Lookup Divisions'!$A$5:$B$13,2)</f>
        <v>South</v>
      </c>
    </row>
    <row r="45" spans="1:14">
      <c r="A45" t="s">
        <v>42</v>
      </c>
      <c r="B45" s="4">
        <v>105</v>
      </c>
      <c r="C45" s="15">
        <v>0.95</v>
      </c>
      <c r="D45" s="2">
        <v>1519400</v>
      </c>
      <c r="E45" s="2">
        <v>4582</v>
      </c>
      <c r="F45" s="17">
        <f t="shared" si="6"/>
        <v>3.9994413700399772E-2</v>
      </c>
      <c r="G45" s="19">
        <f t="shared" si="7"/>
        <v>100</v>
      </c>
      <c r="H45" s="19">
        <f t="shared" si="8"/>
        <v>5</v>
      </c>
      <c r="I45" s="2">
        <f t="shared" si="9"/>
        <v>14470.476190476191</v>
      </c>
      <c r="J45" s="20">
        <f t="shared" si="10"/>
        <v>3.0156640779254968</v>
      </c>
      <c r="K45" s="6">
        <v>8001024</v>
      </c>
      <c r="L45" s="4" t="s">
        <v>66</v>
      </c>
      <c r="M45" s="9">
        <f t="shared" si="11"/>
        <v>1.3123320215012479</v>
      </c>
      <c r="N45" t="str">
        <f>VLOOKUP(L45,'3b. Lookup Divisions'!$A$5:$B$13,2)</f>
        <v>South</v>
      </c>
    </row>
    <row r="46" spans="1:14">
      <c r="A46" t="s">
        <v>30</v>
      </c>
      <c r="B46" s="4">
        <v>2</v>
      </c>
      <c r="C46" s="15">
        <v>1</v>
      </c>
      <c r="D46" s="2">
        <v>30000</v>
      </c>
      <c r="E46">
        <v>81</v>
      </c>
      <c r="F46" s="17">
        <f t="shared" si="6"/>
        <v>7.0701604315416436E-4</v>
      </c>
      <c r="G46" s="19">
        <f t="shared" si="7"/>
        <v>2</v>
      </c>
      <c r="H46" s="19">
        <f t="shared" si="8"/>
        <v>0</v>
      </c>
      <c r="I46" s="2">
        <f t="shared" si="9"/>
        <v>15000</v>
      </c>
      <c r="J46" s="20">
        <f t="shared" si="10"/>
        <v>2.7</v>
      </c>
      <c r="K46" s="6">
        <v>989415</v>
      </c>
      <c r="L46" s="4" t="s">
        <v>69</v>
      </c>
      <c r="M46" s="9">
        <f t="shared" si="11"/>
        <v>0.20213964817594235</v>
      </c>
      <c r="N46" t="str">
        <f>VLOOKUP(L46,'3b. Lookup Divisions'!$A$5:$B$13,2)</f>
        <v>West</v>
      </c>
    </row>
    <row r="47" spans="1:14">
      <c r="A47" t="s">
        <v>31</v>
      </c>
      <c r="B47" s="4">
        <v>19</v>
      </c>
      <c r="C47" s="15">
        <v>0.95</v>
      </c>
      <c r="D47" s="2">
        <v>196300</v>
      </c>
      <c r="E47">
        <v>503</v>
      </c>
      <c r="F47" s="17">
        <f t="shared" si="6"/>
        <v>4.3904823420561076E-3</v>
      </c>
      <c r="G47" s="19">
        <f t="shared" si="7"/>
        <v>18</v>
      </c>
      <c r="H47" s="19">
        <f t="shared" si="8"/>
        <v>1</v>
      </c>
      <c r="I47" s="2">
        <f t="shared" si="9"/>
        <v>10331.578947368422</v>
      </c>
      <c r="J47" s="20">
        <f t="shared" si="10"/>
        <v>2.5624044829342845</v>
      </c>
      <c r="K47" s="6">
        <v>1826341</v>
      </c>
      <c r="L47" s="4" t="s">
        <v>64</v>
      </c>
      <c r="M47" s="9">
        <f t="shared" si="11"/>
        <v>1.04033146055419</v>
      </c>
      <c r="N47" t="str">
        <f>VLOOKUP(L47,'3b. Lookup Divisions'!$A$5:$B$13,2)</f>
        <v>Midwest</v>
      </c>
    </row>
    <row r="48" spans="1:14">
      <c r="A48" t="s">
        <v>6</v>
      </c>
      <c r="B48" s="4">
        <v>2</v>
      </c>
      <c r="C48" s="15">
        <v>1</v>
      </c>
      <c r="D48" s="2">
        <v>128500</v>
      </c>
      <c r="E48">
        <v>307</v>
      </c>
      <c r="F48" s="17">
        <f t="shared" si="6"/>
        <v>2.6796780894855366E-3</v>
      </c>
      <c r="G48" s="19">
        <f t="shared" si="7"/>
        <v>2</v>
      </c>
      <c r="H48" s="19">
        <f t="shared" si="8"/>
        <v>0</v>
      </c>
      <c r="I48" s="2">
        <f t="shared" si="9"/>
        <v>64250</v>
      </c>
      <c r="J48" s="20">
        <f t="shared" si="10"/>
        <v>2.3891050583657587</v>
      </c>
      <c r="K48" s="6">
        <v>710231</v>
      </c>
      <c r="L48" s="4" t="s">
        <v>70</v>
      </c>
      <c r="M48" s="9">
        <f t="shared" si="11"/>
        <v>0.28159852217095566</v>
      </c>
      <c r="N48" t="str">
        <f>VLOOKUP(L48,'3b. Lookup Divisions'!$A$5:$B$13,2)</f>
        <v>West</v>
      </c>
    </row>
    <row r="49" spans="1:14">
      <c r="A49" t="s">
        <v>40</v>
      </c>
      <c r="B49" s="4">
        <v>6</v>
      </c>
      <c r="C49" s="15">
        <v>1</v>
      </c>
      <c r="D49" s="2">
        <v>121700</v>
      </c>
      <c r="E49">
        <v>285</v>
      </c>
      <c r="F49" s="17">
        <f t="shared" si="6"/>
        <v>2.4876490407276155E-3</v>
      </c>
      <c r="G49" s="19">
        <f t="shared" si="7"/>
        <v>6</v>
      </c>
      <c r="H49" s="19">
        <f t="shared" si="8"/>
        <v>0</v>
      </c>
      <c r="I49" s="2">
        <f t="shared" si="9"/>
        <v>20283.333333333332</v>
      </c>
      <c r="J49" s="20">
        <f t="shared" si="10"/>
        <v>2.3418241577649961</v>
      </c>
      <c r="K49" s="6">
        <v>2763885</v>
      </c>
      <c r="L49" s="4" t="s">
        <v>69</v>
      </c>
      <c r="M49" s="9">
        <f t="shared" si="11"/>
        <v>0.21708573258294031</v>
      </c>
      <c r="N49" t="str">
        <f>VLOOKUP(L49,'3b. Lookup Divisions'!$A$5:$B$13,2)</f>
        <v>West</v>
      </c>
    </row>
    <row r="50" spans="1:14">
      <c r="A50" t="s">
        <v>20</v>
      </c>
      <c r="B50" s="4">
        <v>37</v>
      </c>
      <c r="C50" s="15">
        <v>0.95</v>
      </c>
      <c r="D50" s="2">
        <v>642900</v>
      </c>
      <c r="E50" s="2">
        <v>1350</v>
      </c>
      <c r="F50" s="17">
        <f t="shared" si="6"/>
        <v>1.1783600719236073E-2</v>
      </c>
      <c r="G50" s="19">
        <f t="shared" si="7"/>
        <v>35</v>
      </c>
      <c r="H50" s="19">
        <f t="shared" si="8"/>
        <v>2</v>
      </c>
      <c r="I50" s="2">
        <f t="shared" si="9"/>
        <v>17375.675675675677</v>
      </c>
      <c r="J50" s="20">
        <f t="shared" si="10"/>
        <v>2.0998600093327111</v>
      </c>
      <c r="K50" s="6">
        <v>2853118</v>
      </c>
      <c r="L50" s="4" t="s">
        <v>64</v>
      </c>
      <c r="M50" s="9">
        <f t="shared" si="11"/>
        <v>1.2968268399694649</v>
      </c>
      <c r="N50" t="str">
        <f>VLOOKUP(L50,'3b. Lookup Divisions'!$A$5:$B$13,2)</f>
        <v>Midwest</v>
      </c>
    </row>
    <row r="51" spans="1:14">
      <c r="A51" t="s">
        <v>55</v>
      </c>
      <c r="B51" s="4">
        <v>10</v>
      </c>
      <c r="C51" s="15">
        <v>1</v>
      </c>
      <c r="D51" s="2">
        <v>89800</v>
      </c>
      <c r="E51">
        <v>186</v>
      </c>
      <c r="F51" s="17">
        <f t="shared" si="6"/>
        <v>1.6235183213169702E-3</v>
      </c>
      <c r="G51" s="19">
        <f t="shared" si="7"/>
        <v>10</v>
      </c>
      <c r="H51" s="19">
        <f t="shared" si="8"/>
        <v>0</v>
      </c>
      <c r="I51" s="2">
        <f t="shared" si="9"/>
        <v>8980</v>
      </c>
      <c r="J51" s="20">
        <f t="shared" si="10"/>
        <v>2.0712694877505569</v>
      </c>
      <c r="K51" s="6">
        <v>814180</v>
      </c>
      <c r="L51" s="4" t="s">
        <v>64</v>
      </c>
      <c r="M51" s="9">
        <f t="shared" si="11"/>
        <v>1.2282296298115896</v>
      </c>
      <c r="N51" t="str">
        <f>VLOOKUP(L51,'3b. Lookup Divisions'!$A$5:$B$13,2)</f>
        <v>Midwest</v>
      </c>
    </row>
    <row r="52" spans="1:14">
      <c r="A52" t="s">
        <v>34</v>
      </c>
      <c r="B52" s="4">
        <v>35</v>
      </c>
      <c r="C52" s="15">
        <v>0.94</v>
      </c>
      <c r="D52" s="2">
        <v>752400</v>
      </c>
      <c r="E52" s="2">
        <v>1426</v>
      </c>
      <c r="F52" s="17">
        <f t="shared" si="6"/>
        <v>1.2446973796763438E-2</v>
      </c>
      <c r="G52" s="19">
        <f t="shared" si="7"/>
        <v>33</v>
      </c>
      <c r="H52" s="19">
        <f t="shared" si="8"/>
        <v>2</v>
      </c>
      <c r="I52" s="2">
        <f t="shared" si="9"/>
        <v>21497.142857142859</v>
      </c>
      <c r="J52" s="20">
        <f t="shared" si="10"/>
        <v>1.8952684742158425</v>
      </c>
      <c r="K52" s="6">
        <v>3751351</v>
      </c>
      <c r="L52" s="4" t="s">
        <v>68</v>
      </c>
      <c r="M52" s="9">
        <f t="shared" si="11"/>
        <v>0.93299720554008414</v>
      </c>
      <c r="N52" t="str">
        <f>VLOOKUP(L52,'3b. Lookup Divisions'!$A$5:$B$13,2)</f>
        <v>South</v>
      </c>
    </row>
    <row r="53" spans="1:14">
      <c r="A53" t="s">
        <v>52</v>
      </c>
      <c r="B53" s="4">
        <v>6</v>
      </c>
      <c r="C53" s="15">
        <v>1</v>
      </c>
      <c r="D53" s="2">
        <v>36600</v>
      </c>
      <c r="E53">
        <v>63</v>
      </c>
      <c r="F53" s="17">
        <f t="shared" si="6"/>
        <v>5.4990136689768345E-4</v>
      </c>
      <c r="G53" s="19">
        <f t="shared" si="7"/>
        <v>6</v>
      </c>
      <c r="H53" s="19">
        <f t="shared" si="8"/>
        <v>0</v>
      </c>
      <c r="I53" s="2">
        <f t="shared" si="9"/>
        <v>6100</v>
      </c>
      <c r="J53" s="20">
        <f t="shared" si="10"/>
        <v>1.721311475409836</v>
      </c>
      <c r="K53" s="6">
        <v>672591</v>
      </c>
      <c r="L53" s="4" t="s">
        <v>64</v>
      </c>
      <c r="M53" s="9">
        <f t="shared" si="11"/>
        <v>0.89207259686793317</v>
      </c>
      <c r="N53" t="str">
        <f>VLOOKUP(L53,'3b. Lookup Divisions'!$A$5:$B$13,2)</f>
        <v>Midwest</v>
      </c>
    </row>
    <row r="54" spans="1:14">
      <c r="A54" t="s">
        <v>15</v>
      </c>
      <c r="B54" s="4">
        <v>0</v>
      </c>
      <c r="C54" s="15">
        <v>0</v>
      </c>
      <c r="D54">
        <v>0</v>
      </c>
      <c r="E54">
        <v>0</v>
      </c>
      <c r="F54" s="17">
        <f t="shared" si="6"/>
        <v>0</v>
      </c>
      <c r="G54" s="19">
        <f t="shared" si="7"/>
        <v>0</v>
      </c>
      <c r="H54" s="19">
        <f t="shared" si="8"/>
        <v>0</v>
      </c>
      <c r="I54" s="2">
        <f t="shared" si="9"/>
        <v>0</v>
      </c>
      <c r="J54" s="20">
        <f t="shared" si="10"/>
        <v>0</v>
      </c>
      <c r="K54" s="6">
        <v>1360301</v>
      </c>
      <c r="L54" s="4" t="s">
        <v>70</v>
      </c>
      <c r="M54" s="9">
        <f t="shared" si="11"/>
        <v>0</v>
      </c>
      <c r="N54" t="str">
        <f>VLOOKUP(L54,'3b. Lookup Divisions'!$A$5:$B$13,2)</f>
        <v>West</v>
      </c>
    </row>
    <row r="55" spans="1:14">
      <c r="A55" t="s">
        <v>46</v>
      </c>
      <c r="B55" s="4">
        <v>1</v>
      </c>
      <c r="C55" s="15">
        <v>0</v>
      </c>
      <c r="D55" s="2">
        <v>5400</v>
      </c>
      <c r="E55">
        <v>0</v>
      </c>
      <c r="F55" s="17">
        <f t="shared" si="6"/>
        <v>0</v>
      </c>
      <c r="G55" s="19">
        <f t="shared" si="7"/>
        <v>0</v>
      </c>
      <c r="H55" s="19">
        <f t="shared" si="8"/>
        <v>1</v>
      </c>
      <c r="I55" s="2">
        <f t="shared" si="9"/>
        <v>5400</v>
      </c>
      <c r="J55" s="20">
        <f t="shared" si="10"/>
        <v>0</v>
      </c>
      <c r="K55" s="6">
        <v>563626</v>
      </c>
      <c r="L55" s="4" t="s">
        <v>69</v>
      </c>
      <c r="M55" s="9">
        <f t="shared" si="11"/>
        <v>0.17742261712554069</v>
      </c>
      <c r="N55" t="str">
        <f>VLOOKUP(L55,'3b. Lookup Divisions'!$A$5:$B$13,2)</f>
        <v>West</v>
      </c>
    </row>
    <row r="56" spans="1:14">
      <c r="B56" s="6"/>
      <c r="D56" s="2"/>
      <c r="E56" s="2"/>
      <c r="F56" s="2"/>
      <c r="G56" s="18"/>
    </row>
    <row r="57" spans="1:14">
      <c r="A57" t="s">
        <v>171</v>
      </c>
      <c r="B57" s="6">
        <f>SUM(B6:B55)</f>
        <v>2631</v>
      </c>
      <c r="C57" s="21">
        <f>G57/B57</f>
        <v>0.96655264158114784</v>
      </c>
      <c r="D57" s="2">
        <f>SUM(D6:D55)</f>
        <v>27376900</v>
      </c>
      <c r="E57" s="2">
        <f>SUM(E6:E55)</f>
        <v>114566</v>
      </c>
      <c r="F57" s="17">
        <f t="shared" ref="F57" si="12">E57/$E$57</f>
        <v>1</v>
      </c>
      <c r="G57" s="6">
        <f>SUM(G6:G55)</f>
        <v>2543</v>
      </c>
      <c r="H57" s="6">
        <f>SUM(H6:H55)</f>
        <v>88</v>
      </c>
      <c r="I57" s="2">
        <f t="shared" ref="I57" si="13">IF(B57=0,0,D57/B57)</f>
        <v>10405.511212466743</v>
      </c>
      <c r="J57" s="20">
        <f t="shared" ref="J57" si="14">IF(D57=0,0,E57*1000/D57)</f>
        <v>4.1847689110162216</v>
      </c>
      <c r="K57" s="6">
        <f>SUM(K6:K55)</f>
        <v>308143815</v>
      </c>
      <c r="M57" s="9">
        <f t="shared" ref="M57" si="15">B57*100000/K57</f>
        <v>0.85382210251404855</v>
      </c>
    </row>
    <row r="58" spans="1:14">
      <c r="A58" t="s">
        <v>178</v>
      </c>
      <c r="B58" s="6">
        <f>MEDIAN(B6:B55)</f>
        <v>33.5</v>
      </c>
      <c r="C58" s="21">
        <f t="shared" ref="C58:M58" si="16">MEDIAN(C6:C55)</f>
        <v>0.97499999999999998</v>
      </c>
      <c r="D58" s="2">
        <f t="shared" si="16"/>
        <v>335000</v>
      </c>
      <c r="E58" s="2">
        <f t="shared" si="16"/>
        <v>1248</v>
      </c>
      <c r="F58" s="17">
        <f t="shared" si="16"/>
        <v>1.0893284220449349E-2</v>
      </c>
      <c r="G58" s="6">
        <f t="shared" si="16"/>
        <v>31.5</v>
      </c>
      <c r="H58" s="6">
        <f t="shared" si="16"/>
        <v>1</v>
      </c>
      <c r="I58" s="2">
        <f t="shared" si="16"/>
        <v>8893.8834951456301</v>
      </c>
      <c r="J58" s="20">
        <f t="shared" si="16"/>
        <v>3.9284103564605943</v>
      </c>
      <c r="K58" s="6">
        <f t="shared" si="16"/>
        <v>4436369.5</v>
      </c>
      <c r="M58" s="9">
        <f t="shared" si="16"/>
        <v>0.77634443821018095</v>
      </c>
    </row>
    <row r="59" spans="1:14">
      <c r="A59" t="s">
        <v>173</v>
      </c>
    </row>
    <row r="60" spans="1:14">
      <c r="A60" t="s">
        <v>71</v>
      </c>
    </row>
    <row r="61" spans="1:14">
      <c r="A61" t="s">
        <v>4</v>
      </c>
    </row>
  </sheetData>
  <sortState ref="A6:N55">
    <sortCondition descending="1" ref="J12"/>
  </sortState>
  <conditionalFormatting sqref="H6:H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55">
    <cfRule type="dataBar" priority="3">
      <dataBar>
        <cfvo type="min"/>
        <cfvo type="max"/>
        <color rgb="FF638EC6"/>
      </dataBar>
    </cfRule>
  </conditionalFormatting>
  <conditionalFormatting sqref="J6:J55">
    <cfRule type="dataBar" priority="2">
      <dataBar>
        <cfvo type="min"/>
        <cfvo type="max"/>
        <color rgb="FF63C384"/>
      </dataBar>
    </cfRule>
  </conditionalFormatting>
  <conditionalFormatting sqref="M6:M5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scale="74" fitToHeight="5" orientation="landscape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9"/>
  <sheetViews>
    <sheetView workbookViewId="0"/>
  </sheetViews>
  <sheetFormatPr baseColWidth="10" defaultColWidth="8.83203125" defaultRowHeight="14" x14ac:dyDescent="0"/>
  <sheetData>
    <row r="5" spans="1:3">
      <c r="A5" t="s">
        <v>3</v>
      </c>
    </row>
    <row r="6" spans="1:3">
      <c r="A6" t="s">
        <v>80</v>
      </c>
      <c r="B6" t="s">
        <v>81</v>
      </c>
    </row>
    <row r="7" spans="1:3">
      <c r="A7" t="s">
        <v>82</v>
      </c>
    </row>
    <row r="8" spans="1:3">
      <c r="A8" t="s">
        <v>83</v>
      </c>
    </row>
    <row r="9" spans="1:3">
      <c r="A9" t="s">
        <v>84</v>
      </c>
    </row>
    <row r="10" spans="1:3">
      <c r="A10" t="s">
        <v>85</v>
      </c>
    </row>
    <row r="11" spans="1:3">
      <c r="A11" t="s">
        <v>86</v>
      </c>
    </row>
    <row r="12" spans="1:3">
      <c r="A12" t="s">
        <v>87</v>
      </c>
      <c r="B12" t="s">
        <v>88</v>
      </c>
    </row>
    <row r="13" spans="1:3">
      <c r="A13" t="s">
        <v>89</v>
      </c>
      <c r="B13" t="s">
        <v>90</v>
      </c>
      <c r="C13" t="s">
        <v>91</v>
      </c>
    </row>
    <row r="14" spans="1:3">
      <c r="A14" t="s">
        <v>92</v>
      </c>
      <c r="B14" t="s">
        <v>93</v>
      </c>
      <c r="C14" t="s">
        <v>94</v>
      </c>
    </row>
    <row r="15" spans="1:3">
      <c r="A15" t="s">
        <v>95</v>
      </c>
      <c r="B15" t="s">
        <v>96</v>
      </c>
      <c r="C15" t="s">
        <v>97</v>
      </c>
    </row>
    <row r="16" spans="1:3">
      <c r="A16" t="s">
        <v>98</v>
      </c>
      <c r="B16" t="s">
        <v>81</v>
      </c>
    </row>
    <row r="17" spans="1:7">
      <c r="A17" t="s">
        <v>89</v>
      </c>
    </row>
    <row r="18" spans="1:7">
      <c r="A18" t="s">
        <v>90</v>
      </c>
    </row>
    <row r="19" spans="1:7">
      <c r="A19" t="s">
        <v>5</v>
      </c>
      <c r="B19">
        <v>62</v>
      </c>
      <c r="C19" s="12">
        <v>0.95</v>
      </c>
      <c r="D19" s="2">
        <v>420200</v>
      </c>
      <c r="E19" t="s">
        <v>99</v>
      </c>
      <c r="F19" s="2">
        <v>1767</v>
      </c>
      <c r="G19" s="3">
        <v>1.4999999999999999E-2</v>
      </c>
    </row>
    <row r="20" spans="1:7">
      <c r="A20" t="s">
        <v>6</v>
      </c>
      <c r="B20">
        <v>2</v>
      </c>
      <c r="C20">
        <v>100</v>
      </c>
      <c r="D20" s="2">
        <v>128500</v>
      </c>
      <c r="E20">
        <v>307</v>
      </c>
      <c r="F20">
        <v>0.3</v>
      </c>
    </row>
    <row r="21" spans="1:7">
      <c r="A21" t="s">
        <v>7</v>
      </c>
      <c r="B21">
        <v>87</v>
      </c>
      <c r="C21">
        <v>98</v>
      </c>
      <c r="D21" s="2">
        <v>619500</v>
      </c>
      <c r="E21" s="2">
        <v>3069</v>
      </c>
      <c r="F21">
        <v>2.7</v>
      </c>
    </row>
    <row r="22" spans="1:7">
      <c r="A22" t="s">
        <v>8</v>
      </c>
      <c r="B22">
        <v>17</v>
      </c>
      <c r="C22">
        <v>94</v>
      </c>
      <c r="D22" s="2">
        <v>92400</v>
      </c>
      <c r="E22">
        <v>285</v>
      </c>
      <c r="F22">
        <v>0.2</v>
      </c>
    </row>
    <row r="23" spans="1:7">
      <c r="A23" t="s">
        <v>9</v>
      </c>
      <c r="B23">
        <v>123</v>
      </c>
      <c r="C23">
        <v>99</v>
      </c>
      <c r="D23" s="2">
        <v>2670100</v>
      </c>
      <c r="E23" s="2">
        <v>15337</v>
      </c>
      <c r="F23">
        <v>13.4</v>
      </c>
    </row>
    <row r="24" spans="1:7">
      <c r="A24" t="s">
        <v>10</v>
      </c>
      <c r="B24">
        <v>59</v>
      </c>
      <c r="C24">
        <v>95</v>
      </c>
      <c r="D24" s="2">
        <v>504200</v>
      </c>
      <c r="E24" s="2">
        <v>1868</v>
      </c>
      <c r="F24">
        <v>1.6</v>
      </c>
    </row>
    <row r="25" spans="1:7">
      <c r="A25" t="s">
        <v>11</v>
      </c>
      <c r="B25">
        <v>23</v>
      </c>
      <c r="C25">
        <v>87</v>
      </c>
      <c r="D25" s="2">
        <v>269100</v>
      </c>
      <c r="E25" s="2">
        <v>1092</v>
      </c>
      <c r="F25">
        <v>1</v>
      </c>
    </row>
    <row r="26" spans="1:7">
      <c r="A26" t="s">
        <v>12</v>
      </c>
      <c r="B26">
        <v>17</v>
      </c>
      <c r="C26">
        <v>100</v>
      </c>
      <c r="D26" s="2">
        <v>33300</v>
      </c>
      <c r="E26">
        <v>433</v>
      </c>
      <c r="F26">
        <v>0.4</v>
      </c>
    </row>
    <row r="27" spans="1:7">
      <c r="A27" t="s">
        <v>13</v>
      </c>
      <c r="B27">
        <v>184</v>
      </c>
      <c r="C27">
        <v>96</v>
      </c>
      <c r="D27" s="2">
        <v>1881000</v>
      </c>
      <c r="E27" s="2">
        <v>7754</v>
      </c>
      <c r="F27">
        <v>6.8</v>
      </c>
    </row>
    <row r="28" spans="1:7">
      <c r="A28" t="s">
        <v>14</v>
      </c>
      <c r="B28">
        <v>143</v>
      </c>
      <c r="C28">
        <v>94</v>
      </c>
      <c r="D28" s="2">
        <v>1251000</v>
      </c>
      <c r="E28" s="2">
        <v>4908</v>
      </c>
      <c r="F28">
        <v>4.3</v>
      </c>
    </row>
    <row r="29" spans="1:7">
      <c r="A29" t="s">
        <v>15</v>
      </c>
      <c r="B29" t="s">
        <v>100</v>
      </c>
      <c r="C29" t="s">
        <v>100</v>
      </c>
      <c r="D29" t="s">
        <v>100</v>
      </c>
      <c r="E29" t="s">
        <v>100</v>
      </c>
      <c r="F29" t="s">
        <v>100</v>
      </c>
    </row>
    <row r="30" spans="1:7">
      <c r="A30" t="s">
        <v>16</v>
      </c>
      <c r="B30">
        <v>12</v>
      </c>
      <c r="C30">
        <v>92</v>
      </c>
      <c r="D30" s="2">
        <v>80700</v>
      </c>
      <c r="E30">
        <v>320</v>
      </c>
      <c r="F30">
        <v>0.3</v>
      </c>
    </row>
    <row r="31" spans="1:7">
      <c r="A31" t="s">
        <v>17</v>
      </c>
      <c r="B31">
        <v>101</v>
      </c>
      <c r="C31">
        <v>98</v>
      </c>
      <c r="D31" s="2">
        <v>1335900</v>
      </c>
      <c r="E31" s="2">
        <v>6043</v>
      </c>
      <c r="F31">
        <v>5.3</v>
      </c>
    </row>
    <row r="32" spans="1:7">
      <c r="A32" t="s">
        <v>18</v>
      </c>
      <c r="B32">
        <v>81</v>
      </c>
      <c r="C32">
        <v>96</v>
      </c>
      <c r="D32" s="2">
        <v>799000</v>
      </c>
      <c r="E32" s="2">
        <v>3610</v>
      </c>
      <c r="F32">
        <v>3.2</v>
      </c>
    </row>
    <row r="33" spans="1:7">
      <c r="A33" t="s">
        <v>19</v>
      </c>
      <c r="B33">
        <v>21</v>
      </c>
      <c r="C33">
        <v>100</v>
      </c>
      <c r="D33" s="2">
        <v>290600</v>
      </c>
      <c r="E33" s="2">
        <v>1019</v>
      </c>
      <c r="F33">
        <v>0.9</v>
      </c>
    </row>
    <row r="34" spans="1:7">
      <c r="A34" t="s">
        <v>20</v>
      </c>
      <c r="B34">
        <v>37</v>
      </c>
      <c r="C34">
        <v>95</v>
      </c>
      <c r="D34" s="2">
        <v>642900</v>
      </c>
      <c r="E34" s="2">
        <v>1350</v>
      </c>
      <c r="F34">
        <v>1.2</v>
      </c>
    </row>
    <row r="35" spans="1:7">
      <c r="A35" t="s">
        <v>21</v>
      </c>
      <c r="B35">
        <v>23</v>
      </c>
      <c r="C35">
        <v>96</v>
      </c>
      <c r="D35" s="2">
        <v>134700</v>
      </c>
      <c r="E35">
        <v>653</v>
      </c>
      <c r="F35">
        <v>0.6</v>
      </c>
    </row>
    <row r="36" spans="1:7">
      <c r="A36" t="s">
        <v>22</v>
      </c>
      <c r="B36">
        <v>34</v>
      </c>
      <c r="C36">
        <v>100</v>
      </c>
      <c r="D36" s="2">
        <v>344200</v>
      </c>
      <c r="E36" s="2">
        <v>1260</v>
      </c>
      <c r="F36">
        <v>1.1000000000000001</v>
      </c>
    </row>
    <row r="37" spans="1:7">
      <c r="A37" t="s">
        <v>23</v>
      </c>
      <c r="B37">
        <v>3</v>
      </c>
      <c r="C37">
        <v>100</v>
      </c>
      <c r="D37" s="2">
        <v>22500</v>
      </c>
      <c r="E37">
        <v>139</v>
      </c>
      <c r="F37">
        <v>0.1</v>
      </c>
    </row>
    <row r="38" spans="1:7">
      <c r="A38" t="s">
        <v>24</v>
      </c>
      <c r="B38">
        <v>29</v>
      </c>
      <c r="C38">
        <v>100</v>
      </c>
      <c r="D38" s="2">
        <v>384000</v>
      </c>
      <c r="E38" s="2">
        <v>2194</v>
      </c>
      <c r="F38">
        <v>1.9</v>
      </c>
    </row>
    <row r="39" spans="1:7">
      <c r="A39" t="s">
        <v>25</v>
      </c>
      <c r="B39">
        <v>64</v>
      </c>
      <c r="C39">
        <v>91</v>
      </c>
      <c r="D39" s="2">
        <v>575400</v>
      </c>
      <c r="E39" s="2">
        <v>2286</v>
      </c>
      <c r="F39">
        <v>2</v>
      </c>
    </row>
    <row r="40" spans="1:7">
      <c r="A40" t="s">
        <v>26</v>
      </c>
      <c r="B40">
        <v>54</v>
      </c>
      <c r="C40">
        <v>96</v>
      </c>
      <c r="D40" s="2">
        <v>287200</v>
      </c>
      <c r="E40" s="2">
        <v>1197</v>
      </c>
      <c r="F40">
        <v>1</v>
      </c>
    </row>
    <row r="41" spans="1:7">
      <c r="A41" t="s">
        <v>27</v>
      </c>
      <c r="B41">
        <v>150</v>
      </c>
      <c r="C41">
        <v>100</v>
      </c>
      <c r="D41" s="2">
        <v>1003600</v>
      </c>
      <c r="E41" s="2">
        <v>6765</v>
      </c>
      <c r="F41">
        <v>5.9</v>
      </c>
    </row>
    <row r="42" spans="1:7">
      <c r="A42" t="s">
        <v>28</v>
      </c>
      <c r="B42">
        <v>72</v>
      </c>
      <c r="C42">
        <v>99</v>
      </c>
      <c r="D42" s="2">
        <v>360700</v>
      </c>
      <c r="E42" s="2">
        <v>1549</v>
      </c>
      <c r="F42">
        <v>1.4</v>
      </c>
    </row>
    <row r="43" spans="1:7">
      <c r="A43" t="s">
        <v>29</v>
      </c>
      <c r="B43">
        <v>76</v>
      </c>
      <c r="C43">
        <v>95</v>
      </c>
      <c r="D43" s="2">
        <v>1027500</v>
      </c>
      <c r="E43" s="2">
        <v>3802</v>
      </c>
      <c r="F43">
        <v>3.3</v>
      </c>
    </row>
    <row r="44" spans="1:7">
      <c r="A44" t="s">
        <v>30</v>
      </c>
      <c r="B44">
        <v>2</v>
      </c>
      <c r="C44">
        <v>100</v>
      </c>
      <c r="D44" s="2">
        <v>30000</v>
      </c>
      <c r="E44">
        <v>81</v>
      </c>
      <c r="F44">
        <v>0.1</v>
      </c>
    </row>
    <row r="45" spans="1:7">
      <c r="A45" t="s">
        <v>31</v>
      </c>
      <c r="B45">
        <v>19</v>
      </c>
      <c r="C45">
        <v>95</v>
      </c>
      <c r="D45" s="2">
        <v>196300</v>
      </c>
      <c r="E45">
        <v>503</v>
      </c>
      <c r="F45">
        <v>0.4</v>
      </c>
    </row>
    <row r="46" spans="1:7">
      <c r="A46" t="s">
        <v>32</v>
      </c>
      <c r="B46">
        <v>15</v>
      </c>
      <c r="C46">
        <v>100</v>
      </c>
      <c r="D46" s="2">
        <v>325800</v>
      </c>
      <c r="E46" s="2">
        <v>1042</v>
      </c>
      <c r="F46">
        <v>0.9</v>
      </c>
    </row>
    <row r="47" spans="1:7">
      <c r="A47" t="s">
        <v>101</v>
      </c>
      <c r="B47" t="s">
        <v>102</v>
      </c>
      <c r="C47">
        <v>15</v>
      </c>
      <c r="D47">
        <v>93</v>
      </c>
      <c r="E47" s="2">
        <v>217200</v>
      </c>
      <c r="F47">
        <v>944</v>
      </c>
      <c r="G47">
        <v>0.8</v>
      </c>
    </row>
    <row r="48" spans="1:7">
      <c r="A48" t="s">
        <v>101</v>
      </c>
      <c r="B48" t="s">
        <v>103</v>
      </c>
      <c r="C48">
        <v>33</v>
      </c>
      <c r="D48">
        <v>91</v>
      </c>
      <c r="E48" s="2">
        <v>260400</v>
      </c>
      <c r="F48" s="2">
        <v>1909</v>
      </c>
      <c r="G48">
        <v>1.7</v>
      </c>
    </row>
    <row r="49" spans="1:7">
      <c r="A49" t="s">
        <v>101</v>
      </c>
      <c r="B49" t="s">
        <v>104</v>
      </c>
      <c r="C49">
        <v>9</v>
      </c>
      <c r="D49">
        <v>100</v>
      </c>
      <c r="E49" s="2">
        <v>58400</v>
      </c>
      <c r="F49">
        <v>200</v>
      </c>
      <c r="G49">
        <v>0.2</v>
      </c>
    </row>
    <row r="50" spans="1:7">
      <c r="A50" t="s">
        <v>101</v>
      </c>
      <c r="B50" t="s">
        <v>105</v>
      </c>
      <c r="C50">
        <v>42</v>
      </c>
      <c r="D50">
        <v>93</v>
      </c>
      <c r="E50" s="2">
        <v>776200</v>
      </c>
      <c r="F50" s="2">
        <v>4213</v>
      </c>
      <c r="G50">
        <v>3.7</v>
      </c>
    </row>
    <row r="51" spans="1:7">
      <c r="A51" t="s">
        <v>106</v>
      </c>
      <c r="B51" t="s">
        <v>107</v>
      </c>
      <c r="C51">
        <v>93</v>
      </c>
      <c r="D51">
        <v>100</v>
      </c>
      <c r="E51" s="2">
        <v>570100</v>
      </c>
      <c r="F51" s="2">
        <v>2863</v>
      </c>
      <c r="G51">
        <v>2.5</v>
      </c>
    </row>
    <row r="52" spans="1:7">
      <c r="A52" t="s">
        <v>106</v>
      </c>
      <c r="B52" t="s">
        <v>108</v>
      </c>
      <c r="C52">
        <v>6</v>
      </c>
      <c r="D52">
        <v>100</v>
      </c>
      <c r="E52" s="2">
        <v>36600</v>
      </c>
      <c r="F52">
        <v>63</v>
      </c>
      <c r="G52">
        <v>0.1</v>
      </c>
    </row>
    <row r="53" spans="1:7">
      <c r="A53" t="s">
        <v>33</v>
      </c>
      <c r="B53">
        <v>134</v>
      </c>
      <c r="C53">
        <v>96</v>
      </c>
      <c r="D53" s="2">
        <v>1122100</v>
      </c>
      <c r="E53" s="2">
        <v>3941</v>
      </c>
      <c r="F53">
        <v>3.4</v>
      </c>
    </row>
    <row r="54" spans="1:7">
      <c r="A54" t="s">
        <v>34</v>
      </c>
      <c r="B54">
        <v>35</v>
      </c>
      <c r="C54">
        <v>94</v>
      </c>
      <c r="D54" s="2">
        <v>752400</v>
      </c>
      <c r="E54" s="2">
        <v>1426</v>
      </c>
      <c r="F54">
        <v>1.2</v>
      </c>
    </row>
    <row r="55" spans="1:7">
      <c r="A55" t="s">
        <v>35</v>
      </c>
      <c r="B55">
        <v>20</v>
      </c>
      <c r="C55">
        <v>100</v>
      </c>
      <c r="D55" s="2">
        <v>384200</v>
      </c>
      <c r="E55" s="2">
        <v>1236</v>
      </c>
      <c r="F55">
        <v>1.1000000000000001</v>
      </c>
    </row>
    <row r="56" spans="1:7">
      <c r="A56" t="s">
        <v>36</v>
      </c>
      <c r="B56">
        <v>103</v>
      </c>
      <c r="C56">
        <v>98</v>
      </c>
      <c r="D56" s="2">
        <v>907200</v>
      </c>
      <c r="E56" s="2">
        <v>4137</v>
      </c>
      <c r="F56">
        <v>3.6</v>
      </c>
    </row>
    <row r="57" spans="1:7">
      <c r="A57" t="s">
        <v>109</v>
      </c>
      <c r="B57" t="s">
        <v>110</v>
      </c>
      <c r="C57">
        <v>3</v>
      </c>
      <c r="D57">
        <v>100</v>
      </c>
      <c r="E57" s="2">
        <v>11000</v>
      </c>
      <c r="F57">
        <v>37</v>
      </c>
      <c r="G57" t="s">
        <v>111</v>
      </c>
    </row>
    <row r="58" spans="1:7">
      <c r="A58" t="s">
        <v>37</v>
      </c>
      <c r="B58" t="s">
        <v>107</v>
      </c>
      <c r="C58">
        <v>98</v>
      </c>
      <c r="D58">
        <v>98</v>
      </c>
      <c r="E58" s="2">
        <v>371400</v>
      </c>
      <c r="F58" s="2">
        <v>2294</v>
      </c>
      <c r="G58">
        <v>2</v>
      </c>
    </row>
    <row r="59" spans="1:7">
      <c r="A59" t="s">
        <v>37</v>
      </c>
      <c r="B59" t="s">
        <v>108</v>
      </c>
      <c r="C59">
        <v>10</v>
      </c>
      <c r="D59">
        <v>100</v>
      </c>
      <c r="E59" s="2">
        <v>89800</v>
      </c>
      <c r="F59">
        <v>186</v>
      </c>
      <c r="G59">
        <v>0.2</v>
      </c>
    </row>
    <row r="60" spans="1:7">
      <c r="A60" t="s">
        <v>38</v>
      </c>
      <c r="B60">
        <v>127</v>
      </c>
      <c r="C60">
        <v>96</v>
      </c>
      <c r="D60" s="2">
        <v>737500</v>
      </c>
      <c r="E60" s="2">
        <v>2901</v>
      </c>
      <c r="F60">
        <v>2.5</v>
      </c>
    </row>
    <row r="61" spans="1:7">
      <c r="A61" t="s">
        <v>39</v>
      </c>
      <c r="B61">
        <v>213</v>
      </c>
      <c r="C61">
        <v>98</v>
      </c>
      <c r="D61" s="2">
        <v>3122600</v>
      </c>
      <c r="E61" s="2">
        <v>10488</v>
      </c>
      <c r="F61">
        <v>9.1</v>
      </c>
    </row>
    <row r="62" spans="1:7">
      <c r="A62" t="s">
        <v>40</v>
      </c>
      <c r="B62">
        <v>6</v>
      </c>
      <c r="C62">
        <v>100</v>
      </c>
      <c r="D62" s="2">
        <v>121700</v>
      </c>
      <c r="E62">
        <v>285</v>
      </c>
      <c r="F62">
        <v>0.2</v>
      </c>
    </row>
    <row r="63" spans="1:7">
      <c r="A63" t="s">
        <v>41</v>
      </c>
      <c r="B63">
        <v>4</v>
      </c>
      <c r="C63">
        <v>100</v>
      </c>
      <c r="D63" s="2">
        <v>12700</v>
      </c>
      <c r="E63">
        <v>130</v>
      </c>
      <c r="F63">
        <v>0.1</v>
      </c>
    </row>
    <row r="64" spans="1:7">
      <c r="A64" t="s">
        <v>42</v>
      </c>
      <c r="B64">
        <v>105</v>
      </c>
      <c r="C64">
        <v>95</v>
      </c>
      <c r="D64" s="2">
        <v>1519400</v>
      </c>
      <c r="E64" s="2">
        <v>4582</v>
      </c>
      <c r="F64">
        <v>4</v>
      </c>
    </row>
    <row r="65" spans="1:7">
      <c r="A65" t="s">
        <v>43</v>
      </c>
      <c r="B65">
        <v>35</v>
      </c>
      <c r="C65">
        <v>97</v>
      </c>
      <c r="D65" s="2">
        <v>298100</v>
      </c>
      <c r="E65" s="2">
        <v>1035</v>
      </c>
      <c r="F65">
        <v>0.9</v>
      </c>
    </row>
    <row r="66" spans="1:7">
      <c r="A66" t="s">
        <v>44</v>
      </c>
      <c r="B66" t="s">
        <v>42</v>
      </c>
      <c r="C66">
        <v>2</v>
      </c>
      <c r="D66">
        <v>100</v>
      </c>
      <c r="E66" s="2">
        <v>23000</v>
      </c>
      <c r="F66">
        <v>125</v>
      </c>
      <c r="G66">
        <v>0.1</v>
      </c>
    </row>
    <row r="67" spans="1:7">
      <c r="A67" t="s">
        <v>45</v>
      </c>
      <c r="B67">
        <v>27</v>
      </c>
      <c r="C67">
        <v>93</v>
      </c>
      <c r="D67" s="2">
        <v>269200</v>
      </c>
      <c r="E67">
        <v>938</v>
      </c>
      <c r="F67">
        <v>0.8</v>
      </c>
    </row>
    <row r="68" spans="1:7">
      <c r="A68" t="s">
        <v>46</v>
      </c>
      <c r="B68">
        <v>1</v>
      </c>
      <c r="C68">
        <v>0</v>
      </c>
      <c r="D68" s="2">
        <v>5400</v>
      </c>
      <c r="E68">
        <v>0</v>
      </c>
      <c r="F68">
        <v>0</v>
      </c>
    </row>
    <row r="69" spans="1:7">
      <c r="A69" t="s">
        <v>169</v>
      </c>
      <c r="B69" s="2">
        <v>2631</v>
      </c>
      <c r="C69" s="12">
        <v>0.97</v>
      </c>
      <c r="D69" s="2">
        <v>27376900</v>
      </c>
      <c r="E69" t="s">
        <v>99</v>
      </c>
      <c r="F69" s="2">
        <v>114566</v>
      </c>
      <c r="G69" s="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9"/>
  <sheetViews>
    <sheetView workbookViewId="0"/>
  </sheetViews>
  <sheetFormatPr baseColWidth="10" defaultColWidth="8.83203125" defaultRowHeight="14" x14ac:dyDescent="0"/>
  <sheetData>
    <row r="5" spans="1:1">
      <c r="A5" s="13" t="s">
        <v>3</v>
      </c>
    </row>
    <row r="6" spans="1:1">
      <c r="A6" s="13" t="s">
        <v>112</v>
      </c>
    </row>
    <row r="7" spans="1:1">
      <c r="A7" s="13" t="s">
        <v>82</v>
      </c>
    </row>
    <row r="8" spans="1:1">
      <c r="A8" s="13" t="s">
        <v>83</v>
      </c>
    </row>
    <row r="9" spans="1:1">
      <c r="A9" s="13" t="s">
        <v>84</v>
      </c>
    </row>
    <row r="10" spans="1:1">
      <c r="A10" s="13" t="s">
        <v>85</v>
      </c>
    </row>
    <row r="11" spans="1:1">
      <c r="A11" s="13" t="s">
        <v>86</v>
      </c>
    </row>
    <row r="12" spans="1:1">
      <c r="A12" s="13" t="s">
        <v>113</v>
      </c>
    </row>
    <row r="13" spans="1:1">
      <c r="A13" s="13" t="s">
        <v>114</v>
      </c>
    </row>
    <row r="14" spans="1:1">
      <c r="A14" s="13" t="s">
        <v>115</v>
      </c>
    </row>
    <row r="15" spans="1:1">
      <c r="A15" s="13" t="s">
        <v>116</v>
      </c>
    </row>
    <row r="16" spans="1:1">
      <c r="A16" s="13" t="s">
        <v>117</v>
      </c>
    </row>
    <row r="17" spans="1:1">
      <c r="A17" s="13" t="s">
        <v>89</v>
      </c>
    </row>
    <row r="18" spans="1:1">
      <c r="A18" s="13" t="s">
        <v>90</v>
      </c>
    </row>
    <row r="19" spans="1:1">
      <c r="A19" s="14" t="s">
        <v>118</v>
      </c>
    </row>
    <row r="20" spans="1:1">
      <c r="A20" s="14" t="s">
        <v>119</v>
      </c>
    </row>
    <row r="21" spans="1:1">
      <c r="A21" s="14" t="s">
        <v>120</v>
      </c>
    </row>
    <row r="22" spans="1:1">
      <c r="A22" s="14" t="s">
        <v>121</v>
      </c>
    </row>
    <row r="23" spans="1:1">
      <c r="A23" s="14" t="s">
        <v>122</v>
      </c>
    </row>
    <row r="24" spans="1:1">
      <c r="A24" s="14" t="s">
        <v>123</v>
      </c>
    </row>
    <row r="25" spans="1:1">
      <c r="A25" s="14" t="s">
        <v>124</v>
      </c>
    </row>
    <row r="26" spans="1:1">
      <c r="A26" s="14" t="s">
        <v>125</v>
      </c>
    </row>
    <row r="27" spans="1:1">
      <c r="A27" s="14" t="s">
        <v>126</v>
      </c>
    </row>
    <row r="28" spans="1:1">
      <c r="A28" s="14" t="s">
        <v>127</v>
      </c>
    </row>
    <row r="29" spans="1:1">
      <c r="A29" s="14" t="s">
        <v>128</v>
      </c>
    </row>
    <row r="30" spans="1:1">
      <c r="A30" s="14" t="s">
        <v>129</v>
      </c>
    </row>
    <row r="31" spans="1:1">
      <c r="A31" s="14" t="s">
        <v>130</v>
      </c>
    </row>
    <row r="32" spans="1:1">
      <c r="A32" s="14" t="s">
        <v>131</v>
      </c>
    </row>
    <row r="33" spans="1:1">
      <c r="A33" s="14" t="s">
        <v>132</v>
      </c>
    </row>
    <row r="34" spans="1:1">
      <c r="A34" s="14" t="s">
        <v>133</v>
      </c>
    </row>
    <row r="35" spans="1:1">
      <c r="A35" s="14" t="s">
        <v>134</v>
      </c>
    </row>
    <row r="36" spans="1:1">
      <c r="A36" s="14" t="s">
        <v>135</v>
      </c>
    </row>
    <row r="37" spans="1:1">
      <c r="A37" s="14" t="s">
        <v>136</v>
      </c>
    </row>
    <row r="38" spans="1:1">
      <c r="A38" s="14" t="s">
        <v>137</v>
      </c>
    </row>
    <row r="39" spans="1:1">
      <c r="A39" s="14" t="s">
        <v>138</v>
      </c>
    </row>
    <row r="40" spans="1:1">
      <c r="A40" s="14" t="s">
        <v>139</v>
      </c>
    </row>
    <row r="41" spans="1:1">
      <c r="A41" s="14" t="s">
        <v>140</v>
      </c>
    </row>
    <row r="42" spans="1:1">
      <c r="A42" s="14" t="s">
        <v>141</v>
      </c>
    </row>
    <row r="43" spans="1:1">
      <c r="A43" s="14" t="s">
        <v>142</v>
      </c>
    </row>
    <row r="44" spans="1:1">
      <c r="A44" s="14" t="s">
        <v>143</v>
      </c>
    </row>
    <row r="45" spans="1:1">
      <c r="A45" s="14" t="s">
        <v>144</v>
      </c>
    </row>
    <row r="46" spans="1:1">
      <c r="A46" s="14" t="s">
        <v>145</v>
      </c>
    </row>
    <row r="47" spans="1:1">
      <c r="A47" s="14" t="s">
        <v>146</v>
      </c>
    </row>
    <row r="48" spans="1:1">
      <c r="A48" s="14" t="s">
        <v>147</v>
      </c>
    </row>
    <row r="49" spans="1:1">
      <c r="A49" s="14" t="s">
        <v>148</v>
      </c>
    </row>
    <row r="50" spans="1:1">
      <c r="A50" s="14" t="s">
        <v>149</v>
      </c>
    </row>
    <row r="51" spans="1:1">
      <c r="A51" s="14" t="s">
        <v>150</v>
      </c>
    </row>
    <row r="52" spans="1:1">
      <c r="A52" s="14" t="s">
        <v>151</v>
      </c>
    </row>
    <row r="53" spans="1:1">
      <c r="A53" s="14" t="s">
        <v>152</v>
      </c>
    </row>
    <row r="54" spans="1:1">
      <c r="A54" s="14" t="s">
        <v>153</v>
      </c>
    </row>
    <row r="55" spans="1:1">
      <c r="A55" s="14" t="s">
        <v>154</v>
      </c>
    </row>
    <row r="56" spans="1:1">
      <c r="A56" s="14" t="s">
        <v>155</v>
      </c>
    </row>
    <row r="57" spans="1:1">
      <c r="A57" s="14" t="s">
        <v>156</v>
      </c>
    </row>
    <row r="58" spans="1:1">
      <c r="A58" s="14" t="s">
        <v>157</v>
      </c>
    </row>
    <row r="59" spans="1:1">
      <c r="A59" s="14" t="s">
        <v>158</v>
      </c>
    </row>
    <row r="60" spans="1:1">
      <c r="A60" s="14" t="s">
        <v>159</v>
      </c>
    </row>
    <row r="61" spans="1:1">
      <c r="A61" s="14" t="s">
        <v>160</v>
      </c>
    </row>
    <row r="62" spans="1:1">
      <c r="A62" s="14" t="s">
        <v>161</v>
      </c>
    </row>
    <row r="63" spans="1:1">
      <c r="A63" s="14" t="s">
        <v>162</v>
      </c>
    </row>
    <row r="64" spans="1:1">
      <c r="A64" s="14" t="s">
        <v>163</v>
      </c>
    </row>
    <row r="65" spans="1:1">
      <c r="A65" s="14" t="s">
        <v>164</v>
      </c>
    </row>
    <row r="66" spans="1:1">
      <c r="A66" s="14" t="s">
        <v>165</v>
      </c>
    </row>
    <row r="67" spans="1:1">
      <c r="A67" s="14" t="s">
        <v>166</v>
      </c>
    </row>
    <row r="68" spans="1:1">
      <c r="A68" s="14" t="s">
        <v>167</v>
      </c>
    </row>
    <row r="69" spans="1:1">
      <c r="A69" s="14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6"/>
  <sheetViews>
    <sheetView workbookViewId="0">
      <pane ySplit="5" topLeftCell="A6" activePane="bottomLeft" state="frozenSplit"/>
      <selection pane="bottomLeft"/>
    </sheetView>
  </sheetViews>
  <sheetFormatPr baseColWidth="10" defaultColWidth="8.83203125" defaultRowHeight="14" x14ac:dyDescent="0"/>
  <cols>
    <col min="1" max="1" width="14.5" customWidth="1"/>
    <col min="2" max="2" width="13" customWidth="1"/>
    <col min="4" max="4" width="13.1640625" customWidth="1"/>
    <col min="10" max="10" width="16.5" customWidth="1"/>
    <col min="11" max="11" width="12.33203125" customWidth="1"/>
    <col min="12" max="12" width="11.5" customWidth="1"/>
    <col min="13" max="13" width="15.6640625" style="2" customWidth="1"/>
    <col min="14" max="14" width="19.5" style="2" customWidth="1"/>
    <col min="15" max="15" width="16.83203125" customWidth="1"/>
  </cols>
  <sheetData>
    <row r="5" spans="1:15" ht="42">
      <c r="A5" t="s">
        <v>90</v>
      </c>
      <c r="J5" s="5" t="s">
        <v>3</v>
      </c>
      <c r="K5" s="5" t="s">
        <v>76</v>
      </c>
      <c r="L5" s="5" t="s">
        <v>77</v>
      </c>
      <c r="M5" s="16" t="s">
        <v>78</v>
      </c>
      <c r="N5" s="16" t="s">
        <v>79</v>
      </c>
      <c r="O5" s="5" t="s">
        <v>170</v>
      </c>
    </row>
    <row r="6" spans="1:15">
      <c r="A6" t="s">
        <v>5</v>
      </c>
      <c r="B6">
        <v>62</v>
      </c>
      <c r="C6" s="11">
        <v>95</v>
      </c>
      <c r="D6" s="2">
        <v>420200</v>
      </c>
      <c r="E6" s="2">
        <v>1767</v>
      </c>
      <c r="F6">
        <v>1.5</v>
      </c>
      <c r="G6" s="3"/>
      <c r="J6" t="str">
        <f>IF(ISNUMBER(B6),A6,A6&amp;" "&amp;B6)</f>
        <v>Alabama</v>
      </c>
      <c r="K6">
        <f>IF(ISNUMBER($B6),B6,C6)</f>
        <v>62</v>
      </c>
      <c r="L6">
        <f t="shared" ref="L6:O21" si="0">IF(ISNUMBER($B6),C6,D6)</f>
        <v>95</v>
      </c>
      <c r="M6" s="2">
        <f t="shared" si="0"/>
        <v>420200</v>
      </c>
      <c r="N6" s="2">
        <f t="shared" si="0"/>
        <v>1767</v>
      </c>
      <c r="O6">
        <f t="shared" si="0"/>
        <v>1.5</v>
      </c>
    </row>
    <row r="7" spans="1:15">
      <c r="A7" t="s">
        <v>6</v>
      </c>
      <c r="B7">
        <v>2</v>
      </c>
      <c r="C7">
        <v>100</v>
      </c>
      <c r="D7" s="2">
        <v>128500</v>
      </c>
      <c r="E7">
        <v>307</v>
      </c>
      <c r="F7">
        <v>0.3</v>
      </c>
      <c r="J7" t="str">
        <f t="shared" ref="J7:J56" si="1">IF(ISNUMBER(B7),A7,A7&amp;" "&amp;B7)</f>
        <v>Alaska</v>
      </c>
      <c r="K7">
        <f t="shared" ref="K7:O56" si="2">IF(ISNUMBER($B7),B7,C7)</f>
        <v>2</v>
      </c>
      <c r="L7">
        <f t="shared" si="0"/>
        <v>100</v>
      </c>
      <c r="M7" s="2">
        <f t="shared" si="0"/>
        <v>128500</v>
      </c>
      <c r="N7" s="2">
        <f t="shared" si="0"/>
        <v>307</v>
      </c>
      <c r="O7">
        <f t="shared" si="0"/>
        <v>0.3</v>
      </c>
    </row>
    <row r="8" spans="1:15">
      <c r="A8" t="s">
        <v>7</v>
      </c>
      <c r="B8">
        <v>87</v>
      </c>
      <c r="C8">
        <v>98</v>
      </c>
      <c r="D8" s="2">
        <v>619500</v>
      </c>
      <c r="E8" s="2">
        <v>3069</v>
      </c>
      <c r="F8">
        <v>2.7</v>
      </c>
      <c r="J8" t="str">
        <f t="shared" si="1"/>
        <v>Arizona</v>
      </c>
      <c r="K8">
        <f t="shared" si="2"/>
        <v>87</v>
      </c>
      <c r="L8">
        <f t="shared" si="0"/>
        <v>98</v>
      </c>
      <c r="M8" s="2">
        <f t="shared" si="0"/>
        <v>619500</v>
      </c>
      <c r="N8" s="2">
        <f t="shared" si="0"/>
        <v>3069</v>
      </c>
      <c r="O8">
        <f t="shared" si="0"/>
        <v>2.7</v>
      </c>
    </row>
    <row r="9" spans="1:15">
      <c r="A9" t="s">
        <v>8</v>
      </c>
      <c r="B9">
        <v>17</v>
      </c>
      <c r="C9">
        <v>94</v>
      </c>
      <c r="D9" s="2">
        <v>92400</v>
      </c>
      <c r="E9">
        <v>285</v>
      </c>
      <c r="F9">
        <v>0.2</v>
      </c>
      <c r="J9" t="str">
        <f t="shared" si="1"/>
        <v>Arkansas</v>
      </c>
      <c r="K9">
        <f t="shared" si="2"/>
        <v>17</v>
      </c>
      <c r="L9">
        <f t="shared" si="0"/>
        <v>94</v>
      </c>
      <c r="M9" s="2">
        <f t="shared" si="0"/>
        <v>92400</v>
      </c>
      <c r="N9" s="2">
        <f t="shared" si="0"/>
        <v>285</v>
      </c>
      <c r="O9">
        <f t="shared" si="0"/>
        <v>0.2</v>
      </c>
    </row>
    <row r="10" spans="1:15">
      <c r="A10" t="s">
        <v>9</v>
      </c>
      <c r="B10">
        <v>123</v>
      </c>
      <c r="C10">
        <v>99</v>
      </c>
      <c r="D10" s="2">
        <v>2670100</v>
      </c>
      <c r="E10" s="2">
        <v>15337</v>
      </c>
      <c r="F10">
        <v>13.4</v>
      </c>
      <c r="J10" t="str">
        <f t="shared" si="1"/>
        <v>California</v>
      </c>
      <c r="K10">
        <f t="shared" si="2"/>
        <v>123</v>
      </c>
      <c r="L10">
        <f t="shared" si="0"/>
        <v>99</v>
      </c>
      <c r="M10" s="2">
        <f t="shared" si="0"/>
        <v>2670100</v>
      </c>
      <c r="N10" s="2">
        <f t="shared" si="0"/>
        <v>15337</v>
      </c>
      <c r="O10">
        <f t="shared" si="0"/>
        <v>13.4</v>
      </c>
    </row>
    <row r="11" spans="1:15">
      <c r="A11" t="s">
        <v>10</v>
      </c>
      <c r="B11">
        <v>59</v>
      </c>
      <c r="C11">
        <v>95</v>
      </c>
      <c r="D11" s="2">
        <v>504200</v>
      </c>
      <c r="E11" s="2">
        <v>1868</v>
      </c>
      <c r="F11">
        <v>1.6</v>
      </c>
      <c r="J11" t="str">
        <f t="shared" si="1"/>
        <v>Colorado</v>
      </c>
      <c r="K11">
        <f t="shared" si="2"/>
        <v>59</v>
      </c>
      <c r="L11">
        <f t="shared" si="0"/>
        <v>95</v>
      </c>
      <c r="M11" s="2">
        <f t="shared" si="0"/>
        <v>504200</v>
      </c>
      <c r="N11" s="2">
        <f t="shared" si="0"/>
        <v>1868</v>
      </c>
      <c r="O11">
        <f t="shared" si="0"/>
        <v>1.6</v>
      </c>
    </row>
    <row r="12" spans="1:15">
      <c r="A12" t="s">
        <v>11</v>
      </c>
      <c r="B12">
        <v>23</v>
      </c>
      <c r="C12">
        <v>87</v>
      </c>
      <c r="D12" s="2">
        <v>269100</v>
      </c>
      <c r="E12" s="2">
        <v>1092</v>
      </c>
      <c r="F12">
        <v>1</v>
      </c>
      <c r="J12" t="str">
        <f t="shared" si="1"/>
        <v>Connecticut</v>
      </c>
      <c r="K12">
        <f t="shared" si="2"/>
        <v>23</v>
      </c>
      <c r="L12">
        <f t="shared" si="0"/>
        <v>87</v>
      </c>
      <c r="M12" s="2">
        <f t="shared" si="0"/>
        <v>269100</v>
      </c>
      <c r="N12" s="2">
        <f t="shared" si="0"/>
        <v>1092</v>
      </c>
      <c r="O12">
        <f t="shared" si="0"/>
        <v>1</v>
      </c>
    </row>
    <row r="13" spans="1:15">
      <c r="A13" t="s">
        <v>12</v>
      </c>
      <c r="B13">
        <v>17</v>
      </c>
      <c r="C13">
        <v>100</v>
      </c>
      <c r="D13" s="2">
        <v>33300</v>
      </c>
      <c r="E13">
        <v>433</v>
      </c>
      <c r="F13">
        <v>0.4</v>
      </c>
      <c r="J13" t="str">
        <f t="shared" si="1"/>
        <v>Delaware</v>
      </c>
      <c r="K13">
        <f t="shared" si="2"/>
        <v>17</v>
      </c>
      <c r="L13">
        <f t="shared" si="0"/>
        <v>100</v>
      </c>
      <c r="M13" s="2">
        <f t="shared" si="0"/>
        <v>33300</v>
      </c>
      <c r="N13" s="2">
        <f t="shared" si="0"/>
        <v>433</v>
      </c>
      <c r="O13">
        <f t="shared" si="0"/>
        <v>0.4</v>
      </c>
    </row>
    <row r="14" spans="1:15">
      <c r="A14" t="s">
        <v>13</v>
      </c>
      <c r="B14">
        <v>184</v>
      </c>
      <c r="C14">
        <v>96</v>
      </c>
      <c r="D14" s="2">
        <v>1881000</v>
      </c>
      <c r="E14" s="2">
        <v>7754</v>
      </c>
      <c r="F14">
        <v>6.8</v>
      </c>
      <c r="J14" t="str">
        <f t="shared" si="1"/>
        <v>Florida</v>
      </c>
      <c r="K14">
        <f t="shared" si="2"/>
        <v>184</v>
      </c>
      <c r="L14">
        <f t="shared" si="0"/>
        <v>96</v>
      </c>
      <c r="M14" s="2">
        <f t="shared" si="0"/>
        <v>1881000</v>
      </c>
      <c r="N14" s="2">
        <f t="shared" si="0"/>
        <v>7754</v>
      </c>
      <c r="O14">
        <f t="shared" si="0"/>
        <v>6.8</v>
      </c>
    </row>
    <row r="15" spans="1:15">
      <c r="A15" t="s">
        <v>14</v>
      </c>
      <c r="B15">
        <v>143</v>
      </c>
      <c r="C15">
        <v>94</v>
      </c>
      <c r="D15" s="2">
        <v>1251000</v>
      </c>
      <c r="E15" s="2">
        <v>4908</v>
      </c>
      <c r="F15">
        <v>4.3</v>
      </c>
      <c r="J15" t="str">
        <f t="shared" si="1"/>
        <v>Georgia</v>
      </c>
      <c r="K15">
        <f t="shared" si="2"/>
        <v>143</v>
      </c>
      <c r="L15">
        <f t="shared" si="0"/>
        <v>94</v>
      </c>
      <c r="M15" s="2">
        <f t="shared" si="0"/>
        <v>1251000</v>
      </c>
      <c r="N15" s="2">
        <f t="shared" si="0"/>
        <v>4908</v>
      </c>
      <c r="O15">
        <f t="shared" si="0"/>
        <v>4.3</v>
      </c>
    </row>
    <row r="16" spans="1:1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J16" t="str">
        <f t="shared" si="1"/>
        <v>Hawaii</v>
      </c>
      <c r="K16">
        <f t="shared" si="2"/>
        <v>0</v>
      </c>
      <c r="L16">
        <f t="shared" si="0"/>
        <v>0</v>
      </c>
      <c r="M16" s="2">
        <f t="shared" si="0"/>
        <v>0</v>
      </c>
      <c r="N16" s="2">
        <f t="shared" si="0"/>
        <v>0</v>
      </c>
      <c r="O16">
        <f t="shared" si="0"/>
        <v>0</v>
      </c>
    </row>
    <row r="17" spans="1:15">
      <c r="A17" t="s">
        <v>16</v>
      </c>
      <c r="B17">
        <v>12</v>
      </c>
      <c r="C17">
        <v>92</v>
      </c>
      <c r="D17" s="2">
        <v>80700</v>
      </c>
      <c r="E17">
        <v>320</v>
      </c>
      <c r="F17">
        <v>0.3</v>
      </c>
      <c r="J17" t="str">
        <f t="shared" si="1"/>
        <v>Idaho</v>
      </c>
      <c r="K17">
        <f t="shared" si="2"/>
        <v>12</v>
      </c>
      <c r="L17">
        <f t="shared" si="0"/>
        <v>92</v>
      </c>
      <c r="M17" s="2">
        <f t="shared" si="0"/>
        <v>80700</v>
      </c>
      <c r="N17" s="2">
        <f t="shared" si="0"/>
        <v>320</v>
      </c>
      <c r="O17">
        <f t="shared" si="0"/>
        <v>0.3</v>
      </c>
    </row>
    <row r="18" spans="1:15">
      <c r="A18" t="s">
        <v>17</v>
      </c>
      <c r="B18">
        <v>101</v>
      </c>
      <c r="C18">
        <v>98</v>
      </c>
      <c r="D18" s="2">
        <v>1335900</v>
      </c>
      <c r="E18" s="2">
        <v>6043</v>
      </c>
      <c r="F18">
        <v>5.3</v>
      </c>
      <c r="J18" t="str">
        <f t="shared" si="1"/>
        <v>Illinois</v>
      </c>
      <c r="K18">
        <f t="shared" si="2"/>
        <v>101</v>
      </c>
      <c r="L18">
        <f t="shared" si="0"/>
        <v>98</v>
      </c>
      <c r="M18" s="2">
        <f t="shared" si="0"/>
        <v>1335900</v>
      </c>
      <c r="N18" s="2">
        <f t="shared" si="0"/>
        <v>6043</v>
      </c>
      <c r="O18">
        <f t="shared" si="0"/>
        <v>5.3</v>
      </c>
    </row>
    <row r="19" spans="1:15">
      <c r="A19" t="s">
        <v>18</v>
      </c>
      <c r="B19">
        <v>81</v>
      </c>
      <c r="C19">
        <v>96</v>
      </c>
      <c r="D19" s="2">
        <v>799000</v>
      </c>
      <c r="E19" s="2">
        <v>3610</v>
      </c>
      <c r="F19">
        <v>3.2</v>
      </c>
      <c r="J19" t="str">
        <f t="shared" si="1"/>
        <v>Indiana</v>
      </c>
      <c r="K19">
        <f t="shared" si="2"/>
        <v>81</v>
      </c>
      <c r="L19">
        <f t="shared" si="0"/>
        <v>96</v>
      </c>
      <c r="M19" s="2">
        <f t="shared" si="0"/>
        <v>799000</v>
      </c>
      <c r="N19" s="2">
        <f t="shared" si="0"/>
        <v>3610</v>
      </c>
      <c r="O19">
        <f t="shared" si="0"/>
        <v>3.2</v>
      </c>
    </row>
    <row r="20" spans="1:15">
      <c r="A20" t="s">
        <v>19</v>
      </c>
      <c r="B20">
        <v>21</v>
      </c>
      <c r="C20">
        <v>100</v>
      </c>
      <c r="D20" s="2">
        <v>290600</v>
      </c>
      <c r="E20" s="2">
        <v>1019</v>
      </c>
      <c r="F20">
        <v>0.9</v>
      </c>
      <c r="J20" t="str">
        <f t="shared" si="1"/>
        <v>Iowa</v>
      </c>
      <c r="K20">
        <f t="shared" si="2"/>
        <v>21</v>
      </c>
      <c r="L20">
        <f t="shared" si="0"/>
        <v>100</v>
      </c>
      <c r="M20" s="2">
        <f t="shared" si="0"/>
        <v>290600</v>
      </c>
      <c r="N20" s="2">
        <f t="shared" si="0"/>
        <v>1019</v>
      </c>
      <c r="O20">
        <f t="shared" si="0"/>
        <v>0.9</v>
      </c>
    </row>
    <row r="21" spans="1:15">
      <c r="A21" t="s">
        <v>20</v>
      </c>
      <c r="B21">
        <v>37</v>
      </c>
      <c r="C21">
        <v>95</v>
      </c>
      <c r="D21" s="2">
        <v>642900</v>
      </c>
      <c r="E21" s="2">
        <v>1350</v>
      </c>
      <c r="F21">
        <v>1.2</v>
      </c>
      <c r="J21" t="str">
        <f t="shared" si="1"/>
        <v>Kansas</v>
      </c>
      <c r="K21">
        <f t="shared" si="2"/>
        <v>37</v>
      </c>
      <c r="L21">
        <f t="shared" si="0"/>
        <v>95</v>
      </c>
      <c r="M21" s="2">
        <f t="shared" si="0"/>
        <v>642900</v>
      </c>
      <c r="N21" s="2">
        <f t="shared" si="0"/>
        <v>1350</v>
      </c>
      <c r="O21">
        <f t="shared" si="0"/>
        <v>1.2</v>
      </c>
    </row>
    <row r="22" spans="1:15">
      <c r="A22" t="s">
        <v>21</v>
      </c>
      <c r="B22">
        <v>23</v>
      </c>
      <c r="C22">
        <v>96</v>
      </c>
      <c r="D22" s="2">
        <v>134700</v>
      </c>
      <c r="E22">
        <v>653</v>
      </c>
      <c r="F22">
        <v>0.6</v>
      </c>
      <c r="J22" t="str">
        <f t="shared" si="1"/>
        <v>Kentucky</v>
      </c>
      <c r="K22">
        <f t="shared" si="2"/>
        <v>23</v>
      </c>
      <c r="L22">
        <f t="shared" si="2"/>
        <v>96</v>
      </c>
      <c r="M22" s="2">
        <f t="shared" si="2"/>
        <v>134700</v>
      </c>
      <c r="N22" s="2">
        <f t="shared" si="2"/>
        <v>653</v>
      </c>
      <c r="O22">
        <f t="shared" si="2"/>
        <v>0.6</v>
      </c>
    </row>
    <row r="23" spans="1:15">
      <c r="A23" t="s">
        <v>22</v>
      </c>
      <c r="B23">
        <v>34</v>
      </c>
      <c r="C23">
        <v>100</v>
      </c>
      <c r="D23" s="2">
        <v>344200</v>
      </c>
      <c r="E23" s="2">
        <v>1260</v>
      </c>
      <c r="F23">
        <v>1.1000000000000001</v>
      </c>
      <c r="J23" t="str">
        <f t="shared" si="1"/>
        <v>Louisiana</v>
      </c>
      <c r="K23">
        <f t="shared" si="2"/>
        <v>34</v>
      </c>
      <c r="L23">
        <f t="shared" si="2"/>
        <v>100</v>
      </c>
      <c r="M23" s="2">
        <f t="shared" si="2"/>
        <v>344200</v>
      </c>
      <c r="N23" s="2">
        <f t="shared" si="2"/>
        <v>1260</v>
      </c>
      <c r="O23">
        <f t="shared" si="2"/>
        <v>1.1000000000000001</v>
      </c>
    </row>
    <row r="24" spans="1:15">
      <c r="A24" t="s">
        <v>23</v>
      </c>
      <c r="B24">
        <v>3</v>
      </c>
      <c r="C24">
        <v>100</v>
      </c>
      <c r="D24" s="2">
        <v>22500</v>
      </c>
      <c r="E24">
        <v>139</v>
      </c>
      <c r="F24">
        <v>0.1</v>
      </c>
      <c r="J24" t="str">
        <f t="shared" si="1"/>
        <v>Maine</v>
      </c>
      <c r="K24">
        <f t="shared" si="2"/>
        <v>3</v>
      </c>
      <c r="L24">
        <f t="shared" si="2"/>
        <v>100</v>
      </c>
      <c r="M24" s="2">
        <f t="shared" si="2"/>
        <v>22500</v>
      </c>
      <c r="N24" s="2">
        <f t="shared" si="2"/>
        <v>139</v>
      </c>
      <c r="O24">
        <f t="shared" si="2"/>
        <v>0.1</v>
      </c>
    </row>
    <row r="25" spans="1:15">
      <c r="A25" t="s">
        <v>24</v>
      </c>
      <c r="B25">
        <v>29</v>
      </c>
      <c r="C25">
        <v>100</v>
      </c>
      <c r="D25" s="2">
        <v>384000</v>
      </c>
      <c r="E25" s="2">
        <v>2194</v>
      </c>
      <c r="F25">
        <v>1.9</v>
      </c>
      <c r="J25" t="str">
        <f t="shared" si="1"/>
        <v>Maryland</v>
      </c>
      <c r="K25">
        <f t="shared" si="2"/>
        <v>29</v>
      </c>
      <c r="L25">
        <f t="shared" si="2"/>
        <v>100</v>
      </c>
      <c r="M25" s="2">
        <f t="shared" si="2"/>
        <v>384000</v>
      </c>
      <c r="N25" s="2">
        <f t="shared" si="2"/>
        <v>2194</v>
      </c>
      <c r="O25">
        <f t="shared" si="2"/>
        <v>1.9</v>
      </c>
    </row>
    <row r="26" spans="1:15">
      <c r="A26" t="s">
        <v>25</v>
      </c>
      <c r="B26">
        <v>64</v>
      </c>
      <c r="C26">
        <v>91</v>
      </c>
      <c r="D26" s="2">
        <v>575400</v>
      </c>
      <c r="E26" s="2">
        <v>2286</v>
      </c>
      <c r="F26">
        <v>2</v>
      </c>
      <c r="J26" t="str">
        <f t="shared" si="1"/>
        <v>Massachusetts</v>
      </c>
      <c r="K26">
        <f t="shared" si="2"/>
        <v>64</v>
      </c>
      <c r="L26">
        <f t="shared" si="2"/>
        <v>91</v>
      </c>
      <c r="M26" s="2">
        <f t="shared" si="2"/>
        <v>575400</v>
      </c>
      <c r="N26" s="2">
        <f t="shared" si="2"/>
        <v>2286</v>
      </c>
      <c r="O26">
        <f t="shared" si="2"/>
        <v>2</v>
      </c>
    </row>
    <row r="27" spans="1:15">
      <c r="A27" t="s">
        <v>26</v>
      </c>
      <c r="B27">
        <v>54</v>
      </c>
      <c r="C27">
        <v>96</v>
      </c>
      <c r="D27" s="2">
        <v>287200</v>
      </c>
      <c r="E27" s="2">
        <v>1197</v>
      </c>
      <c r="F27">
        <v>1</v>
      </c>
      <c r="J27" t="str">
        <f t="shared" si="1"/>
        <v>Michigan</v>
      </c>
      <c r="K27">
        <f t="shared" si="2"/>
        <v>54</v>
      </c>
      <c r="L27">
        <f t="shared" si="2"/>
        <v>96</v>
      </c>
      <c r="M27" s="2">
        <f t="shared" si="2"/>
        <v>287200</v>
      </c>
      <c r="N27" s="2">
        <f t="shared" si="2"/>
        <v>1197</v>
      </c>
      <c r="O27">
        <f t="shared" si="2"/>
        <v>1</v>
      </c>
    </row>
    <row r="28" spans="1:15">
      <c r="A28" t="s">
        <v>27</v>
      </c>
      <c r="B28">
        <v>150</v>
      </c>
      <c r="C28">
        <v>100</v>
      </c>
      <c r="D28" s="2">
        <v>1003600</v>
      </c>
      <c r="E28" s="2">
        <v>6765</v>
      </c>
      <c r="F28">
        <v>5.9</v>
      </c>
      <c r="J28" t="str">
        <f t="shared" si="1"/>
        <v>Minnesota</v>
      </c>
      <c r="K28">
        <f t="shared" si="2"/>
        <v>150</v>
      </c>
      <c r="L28">
        <f t="shared" si="2"/>
        <v>100</v>
      </c>
      <c r="M28" s="2">
        <f t="shared" si="2"/>
        <v>1003600</v>
      </c>
      <c r="N28" s="2">
        <f t="shared" si="2"/>
        <v>6765</v>
      </c>
      <c r="O28">
        <f t="shared" si="2"/>
        <v>5.9</v>
      </c>
    </row>
    <row r="29" spans="1:15">
      <c r="A29" t="s">
        <v>28</v>
      </c>
      <c r="B29">
        <v>72</v>
      </c>
      <c r="C29">
        <v>99</v>
      </c>
      <c r="D29" s="2">
        <v>360700</v>
      </c>
      <c r="E29" s="2">
        <v>1549</v>
      </c>
      <c r="F29">
        <v>1.4</v>
      </c>
      <c r="J29" t="str">
        <f t="shared" si="1"/>
        <v>Mississippi</v>
      </c>
      <c r="K29">
        <f t="shared" si="2"/>
        <v>72</v>
      </c>
      <c r="L29">
        <f t="shared" si="2"/>
        <v>99</v>
      </c>
      <c r="M29" s="2">
        <f t="shared" si="2"/>
        <v>360700</v>
      </c>
      <c r="N29" s="2">
        <f t="shared" si="2"/>
        <v>1549</v>
      </c>
      <c r="O29">
        <f t="shared" si="2"/>
        <v>1.4</v>
      </c>
    </row>
    <row r="30" spans="1:15">
      <c r="A30" t="s">
        <v>29</v>
      </c>
      <c r="B30">
        <v>76</v>
      </c>
      <c r="C30">
        <v>95</v>
      </c>
      <c r="D30" s="2">
        <v>1027500</v>
      </c>
      <c r="E30" s="2">
        <v>3802</v>
      </c>
      <c r="F30">
        <v>3.3</v>
      </c>
      <c r="J30" t="str">
        <f t="shared" si="1"/>
        <v>Missouri</v>
      </c>
      <c r="K30">
        <f t="shared" si="2"/>
        <v>76</v>
      </c>
      <c r="L30">
        <f t="shared" si="2"/>
        <v>95</v>
      </c>
      <c r="M30" s="2">
        <f t="shared" si="2"/>
        <v>1027500</v>
      </c>
      <c r="N30" s="2">
        <f t="shared" si="2"/>
        <v>3802</v>
      </c>
      <c r="O30">
        <f t="shared" si="2"/>
        <v>3.3</v>
      </c>
    </row>
    <row r="31" spans="1:15">
      <c r="A31" t="s">
        <v>30</v>
      </c>
      <c r="B31">
        <v>2</v>
      </c>
      <c r="C31">
        <v>100</v>
      </c>
      <c r="D31" s="2">
        <v>30000</v>
      </c>
      <c r="E31">
        <v>81</v>
      </c>
      <c r="F31">
        <v>0.1</v>
      </c>
      <c r="J31" t="str">
        <f t="shared" si="1"/>
        <v>Montana</v>
      </c>
      <c r="K31">
        <f t="shared" si="2"/>
        <v>2</v>
      </c>
      <c r="L31">
        <f t="shared" si="2"/>
        <v>100</v>
      </c>
      <c r="M31" s="2">
        <f t="shared" si="2"/>
        <v>30000</v>
      </c>
      <c r="N31" s="2">
        <f t="shared" si="2"/>
        <v>81</v>
      </c>
      <c r="O31">
        <f t="shared" si="2"/>
        <v>0.1</v>
      </c>
    </row>
    <row r="32" spans="1:15">
      <c r="A32" t="s">
        <v>31</v>
      </c>
      <c r="B32">
        <v>19</v>
      </c>
      <c r="C32">
        <v>95</v>
      </c>
      <c r="D32" s="2">
        <v>196300</v>
      </c>
      <c r="E32">
        <v>503</v>
      </c>
      <c r="F32">
        <v>0.4</v>
      </c>
      <c r="J32" t="str">
        <f t="shared" si="1"/>
        <v>Nebraska</v>
      </c>
      <c r="K32">
        <f t="shared" si="2"/>
        <v>19</v>
      </c>
      <c r="L32">
        <f t="shared" si="2"/>
        <v>95</v>
      </c>
      <c r="M32" s="2">
        <f t="shared" si="2"/>
        <v>196300</v>
      </c>
      <c r="N32" s="2">
        <f t="shared" si="2"/>
        <v>503</v>
      </c>
      <c r="O32">
        <f t="shared" si="2"/>
        <v>0.4</v>
      </c>
    </row>
    <row r="33" spans="1:15">
      <c r="A33" t="s">
        <v>32</v>
      </c>
      <c r="B33">
        <v>15</v>
      </c>
      <c r="C33">
        <v>100</v>
      </c>
      <c r="D33" s="2">
        <v>325800</v>
      </c>
      <c r="E33" s="2">
        <v>1042</v>
      </c>
      <c r="F33">
        <v>0.9</v>
      </c>
      <c r="J33" t="str">
        <f t="shared" si="1"/>
        <v>Nevada</v>
      </c>
      <c r="K33">
        <f t="shared" si="2"/>
        <v>15</v>
      </c>
      <c r="L33">
        <f t="shared" si="2"/>
        <v>100</v>
      </c>
      <c r="M33" s="2">
        <f t="shared" si="2"/>
        <v>325800</v>
      </c>
      <c r="N33" s="2">
        <f t="shared" si="2"/>
        <v>1042</v>
      </c>
      <c r="O33">
        <f t="shared" si="2"/>
        <v>0.9</v>
      </c>
    </row>
    <row r="34" spans="1:15">
      <c r="A34" t="s">
        <v>101</v>
      </c>
      <c r="B34" t="s">
        <v>102</v>
      </c>
      <c r="C34">
        <v>15</v>
      </c>
      <c r="D34">
        <v>93</v>
      </c>
      <c r="E34" s="2">
        <v>217200</v>
      </c>
      <c r="F34">
        <v>944</v>
      </c>
      <c r="G34">
        <v>0.8</v>
      </c>
      <c r="J34" t="str">
        <f t="shared" si="1"/>
        <v>New Hampshire</v>
      </c>
      <c r="K34">
        <f t="shared" si="2"/>
        <v>15</v>
      </c>
      <c r="L34">
        <f t="shared" si="2"/>
        <v>93</v>
      </c>
      <c r="M34" s="2">
        <f t="shared" si="2"/>
        <v>217200</v>
      </c>
      <c r="N34" s="2">
        <f t="shared" si="2"/>
        <v>944</v>
      </c>
      <c r="O34">
        <f t="shared" si="2"/>
        <v>0.8</v>
      </c>
    </row>
    <row r="35" spans="1:15">
      <c r="A35" t="s">
        <v>101</v>
      </c>
      <c r="B35" t="s">
        <v>103</v>
      </c>
      <c r="C35">
        <v>33</v>
      </c>
      <c r="D35">
        <v>91</v>
      </c>
      <c r="E35" s="2">
        <v>260400</v>
      </c>
      <c r="F35" s="2">
        <v>1909</v>
      </c>
      <c r="G35">
        <v>1.7</v>
      </c>
      <c r="J35" t="str">
        <f t="shared" si="1"/>
        <v>New Jersey</v>
      </c>
      <c r="K35">
        <f t="shared" si="2"/>
        <v>33</v>
      </c>
      <c r="L35">
        <f t="shared" si="2"/>
        <v>91</v>
      </c>
      <c r="M35" s="2">
        <f t="shared" si="2"/>
        <v>260400</v>
      </c>
      <c r="N35" s="2">
        <f t="shared" si="2"/>
        <v>1909</v>
      </c>
      <c r="O35">
        <f t="shared" si="2"/>
        <v>1.7</v>
      </c>
    </row>
    <row r="36" spans="1:15">
      <c r="A36" t="s">
        <v>101</v>
      </c>
      <c r="B36" t="s">
        <v>104</v>
      </c>
      <c r="C36">
        <v>9</v>
      </c>
      <c r="D36">
        <v>100</v>
      </c>
      <c r="E36" s="2">
        <v>58400</v>
      </c>
      <c r="F36">
        <v>200</v>
      </c>
      <c r="G36">
        <v>0.2</v>
      </c>
      <c r="J36" t="str">
        <f t="shared" si="1"/>
        <v>New Mexico</v>
      </c>
      <c r="K36">
        <f t="shared" si="2"/>
        <v>9</v>
      </c>
      <c r="L36">
        <f t="shared" si="2"/>
        <v>100</v>
      </c>
      <c r="M36" s="2">
        <f t="shared" si="2"/>
        <v>58400</v>
      </c>
      <c r="N36" s="2">
        <f t="shared" si="2"/>
        <v>200</v>
      </c>
      <c r="O36">
        <f t="shared" si="2"/>
        <v>0.2</v>
      </c>
    </row>
    <row r="37" spans="1:15">
      <c r="A37" t="s">
        <v>101</v>
      </c>
      <c r="B37" t="s">
        <v>105</v>
      </c>
      <c r="C37">
        <v>42</v>
      </c>
      <c r="D37">
        <v>93</v>
      </c>
      <c r="E37" s="2">
        <v>776200</v>
      </c>
      <c r="F37" s="2">
        <v>4213</v>
      </c>
      <c r="G37">
        <v>3.7</v>
      </c>
      <c r="J37" t="str">
        <f t="shared" si="1"/>
        <v>New York</v>
      </c>
      <c r="K37">
        <f t="shared" si="2"/>
        <v>42</v>
      </c>
      <c r="L37">
        <f t="shared" si="2"/>
        <v>93</v>
      </c>
      <c r="M37" s="2">
        <f t="shared" si="2"/>
        <v>776200</v>
      </c>
      <c r="N37" s="2">
        <f t="shared" si="2"/>
        <v>4213</v>
      </c>
      <c r="O37">
        <f t="shared" si="2"/>
        <v>3.7</v>
      </c>
    </row>
    <row r="38" spans="1:15">
      <c r="A38" t="s">
        <v>106</v>
      </c>
      <c r="B38" t="s">
        <v>107</v>
      </c>
      <c r="C38">
        <v>93</v>
      </c>
      <c r="D38">
        <v>100</v>
      </c>
      <c r="E38" s="2">
        <v>570100</v>
      </c>
      <c r="F38" s="2">
        <v>2863</v>
      </c>
      <c r="G38">
        <v>2.5</v>
      </c>
      <c r="J38" t="str">
        <f t="shared" si="1"/>
        <v>North Carolina</v>
      </c>
      <c r="K38">
        <f t="shared" si="2"/>
        <v>93</v>
      </c>
      <c r="L38">
        <f t="shared" si="2"/>
        <v>100</v>
      </c>
      <c r="M38" s="2">
        <f t="shared" si="2"/>
        <v>570100</v>
      </c>
      <c r="N38" s="2">
        <f t="shared" si="2"/>
        <v>2863</v>
      </c>
      <c r="O38">
        <f t="shared" si="2"/>
        <v>2.5</v>
      </c>
    </row>
    <row r="39" spans="1:15">
      <c r="A39" t="s">
        <v>106</v>
      </c>
      <c r="B39" t="s">
        <v>108</v>
      </c>
      <c r="C39">
        <v>6</v>
      </c>
      <c r="D39">
        <v>100</v>
      </c>
      <c r="E39" s="2">
        <v>36600</v>
      </c>
      <c r="F39">
        <v>63</v>
      </c>
      <c r="G39">
        <v>0.1</v>
      </c>
      <c r="J39" t="str">
        <f t="shared" si="1"/>
        <v>North Dakota</v>
      </c>
      <c r="K39">
        <f t="shared" si="2"/>
        <v>6</v>
      </c>
      <c r="L39">
        <f t="shared" si="2"/>
        <v>100</v>
      </c>
      <c r="M39" s="2">
        <f t="shared" si="2"/>
        <v>36600</v>
      </c>
      <c r="N39" s="2">
        <f t="shared" si="2"/>
        <v>63</v>
      </c>
      <c r="O39">
        <f t="shared" si="2"/>
        <v>0.1</v>
      </c>
    </row>
    <row r="40" spans="1:15">
      <c r="A40" t="s">
        <v>33</v>
      </c>
      <c r="B40">
        <v>134</v>
      </c>
      <c r="C40">
        <v>96</v>
      </c>
      <c r="D40" s="2">
        <v>1122100</v>
      </c>
      <c r="E40" s="2">
        <v>3941</v>
      </c>
      <c r="F40">
        <v>3.4</v>
      </c>
      <c r="J40" t="str">
        <f t="shared" si="1"/>
        <v>Ohio</v>
      </c>
      <c r="K40">
        <f t="shared" si="2"/>
        <v>134</v>
      </c>
      <c r="L40">
        <f t="shared" si="2"/>
        <v>96</v>
      </c>
      <c r="M40" s="2">
        <f t="shared" si="2"/>
        <v>1122100</v>
      </c>
      <c r="N40" s="2">
        <f t="shared" si="2"/>
        <v>3941</v>
      </c>
      <c r="O40">
        <f t="shared" si="2"/>
        <v>3.4</v>
      </c>
    </row>
    <row r="41" spans="1:15">
      <c r="A41" t="s">
        <v>34</v>
      </c>
      <c r="B41">
        <v>35</v>
      </c>
      <c r="C41">
        <v>94</v>
      </c>
      <c r="D41" s="2">
        <v>752400</v>
      </c>
      <c r="E41" s="2">
        <v>1426</v>
      </c>
      <c r="F41">
        <v>1.2</v>
      </c>
      <c r="J41" t="str">
        <f t="shared" si="1"/>
        <v>Oklahoma</v>
      </c>
      <c r="K41">
        <f t="shared" si="2"/>
        <v>35</v>
      </c>
      <c r="L41">
        <f t="shared" si="2"/>
        <v>94</v>
      </c>
      <c r="M41" s="2">
        <f t="shared" si="2"/>
        <v>752400</v>
      </c>
      <c r="N41" s="2">
        <f t="shared" si="2"/>
        <v>1426</v>
      </c>
      <c r="O41">
        <f t="shared" si="2"/>
        <v>1.2</v>
      </c>
    </row>
    <row r="42" spans="1:15">
      <c r="A42" t="s">
        <v>35</v>
      </c>
      <c r="B42">
        <v>20</v>
      </c>
      <c r="C42">
        <v>100</v>
      </c>
      <c r="D42" s="2">
        <v>384200</v>
      </c>
      <c r="E42" s="2">
        <v>1236</v>
      </c>
      <c r="F42">
        <v>1.1000000000000001</v>
      </c>
      <c r="J42" t="str">
        <f t="shared" si="1"/>
        <v>Oregon</v>
      </c>
      <c r="K42">
        <f t="shared" si="2"/>
        <v>20</v>
      </c>
      <c r="L42">
        <f t="shared" si="2"/>
        <v>100</v>
      </c>
      <c r="M42" s="2">
        <f t="shared" si="2"/>
        <v>384200</v>
      </c>
      <c r="N42" s="2">
        <f t="shared" si="2"/>
        <v>1236</v>
      </c>
      <c r="O42">
        <f t="shared" si="2"/>
        <v>1.1000000000000001</v>
      </c>
    </row>
    <row r="43" spans="1:15">
      <c r="A43" t="s">
        <v>36</v>
      </c>
      <c r="B43">
        <v>103</v>
      </c>
      <c r="C43">
        <v>98</v>
      </c>
      <c r="D43" s="2">
        <v>907200</v>
      </c>
      <c r="E43" s="2">
        <v>4137</v>
      </c>
      <c r="F43">
        <v>3.6</v>
      </c>
      <c r="J43" t="str">
        <f t="shared" si="1"/>
        <v>Pennsylvania</v>
      </c>
      <c r="K43">
        <f t="shared" si="2"/>
        <v>103</v>
      </c>
      <c r="L43">
        <f t="shared" si="2"/>
        <v>98</v>
      </c>
      <c r="M43" s="2">
        <f t="shared" si="2"/>
        <v>907200</v>
      </c>
      <c r="N43" s="2">
        <f t="shared" si="2"/>
        <v>4137</v>
      </c>
      <c r="O43">
        <f t="shared" si="2"/>
        <v>3.6</v>
      </c>
    </row>
    <row r="44" spans="1:15">
      <c r="A44" t="s">
        <v>109</v>
      </c>
      <c r="B44" t="s">
        <v>110</v>
      </c>
      <c r="C44">
        <v>3</v>
      </c>
      <c r="D44">
        <v>100</v>
      </c>
      <c r="E44" s="2">
        <v>11000</v>
      </c>
      <c r="F44">
        <v>37</v>
      </c>
      <c r="G44" t="s">
        <v>111</v>
      </c>
      <c r="J44" t="str">
        <f t="shared" si="1"/>
        <v>Rhode Island</v>
      </c>
      <c r="K44">
        <f t="shared" si="2"/>
        <v>3</v>
      </c>
      <c r="L44">
        <f t="shared" si="2"/>
        <v>100</v>
      </c>
      <c r="M44" s="2">
        <f t="shared" si="2"/>
        <v>11000</v>
      </c>
      <c r="N44" s="2">
        <f t="shared" si="2"/>
        <v>37</v>
      </c>
      <c r="O44" t="str">
        <f t="shared" si="2"/>
        <v>*</v>
      </c>
    </row>
    <row r="45" spans="1:15">
      <c r="A45" t="s">
        <v>37</v>
      </c>
      <c r="B45" t="s">
        <v>107</v>
      </c>
      <c r="C45">
        <v>98</v>
      </c>
      <c r="D45">
        <v>98</v>
      </c>
      <c r="E45" s="2">
        <v>371400</v>
      </c>
      <c r="F45" s="2">
        <v>2294</v>
      </c>
      <c r="G45">
        <v>2</v>
      </c>
      <c r="J45" t="str">
        <f t="shared" si="1"/>
        <v>South Carolina</v>
      </c>
      <c r="K45">
        <f t="shared" si="2"/>
        <v>98</v>
      </c>
      <c r="L45">
        <f t="shared" si="2"/>
        <v>98</v>
      </c>
      <c r="M45" s="2">
        <f t="shared" si="2"/>
        <v>371400</v>
      </c>
      <c r="N45" s="2">
        <f t="shared" si="2"/>
        <v>2294</v>
      </c>
      <c r="O45">
        <f t="shared" si="2"/>
        <v>2</v>
      </c>
    </row>
    <row r="46" spans="1:15">
      <c r="A46" t="s">
        <v>37</v>
      </c>
      <c r="B46" t="s">
        <v>108</v>
      </c>
      <c r="C46">
        <v>10</v>
      </c>
      <c r="D46">
        <v>100</v>
      </c>
      <c r="E46" s="2">
        <v>89800</v>
      </c>
      <c r="F46">
        <v>186</v>
      </c>
      <c r="G46">
        <v>0.2</v>
      </c>
      <c r="J46" t="str">
        <f t="shared" si="1"/>
        <v>South Dakota</v>
      </c>
      <c r="K46">
        <f t="shared" si="2"/>
        <v>10</v>
      </c>
      <c r="L46">
        <f t="shared" si="2"/>
        <v>100</v>
      </c>
      <c r="M46" s="2">
        <f t="shared" si="2"/>
        <v>89800</v>
      </c>
      <c r="N46" s="2">
        <f t="shared" si="2"/>
        <v>186</v>
      </c>
      <c r="O46">
        <f t="shared" si="2"/>
        <v>0.2</v>
      </c>
    </row>
    <row r="47" spans="1:15">
      <c r="A47" t="s">
        <v>38</v>
      </c>
      <c r="B47">
        <v>127</v>
      </c>
      <c r="C47">
        <v>96</v>
      </c>
      <c r="D47" s="2">
        <v>737500</v>
      </c>
      <c r="E47" s="2">
        <v>2901</v>
      </c>
      <c r="F47">
        <v>2.5</v>
      </c>
      <c r="J47" t="str">
        <f t="shared" si="1"/>
        <v>Tennessee</v>
      </c>
      <c r="K47">
        <f t="shared" si="2"/>
        <v>127</v>
      </c>
      <c r="L47">
        <f t="shared" si="2"/>
        <v>96</v>
      </c>
      <c r="M47" s="2">
        <f t="shared" si="2"/>
        <v>737500</v>
      </c>
      <c r="N47" s="2">
        <f t="shared" si="2"/>
        <v>2901</v>
      </c>
      <c r="O47">
        <f t="shared" si="2"/>
        <v>2.5</v>
      </c>
    </row>
    <row r="48" spans="1:15">
      <c r="A48" t="s">
        <v>39</v>
      </c>
      <c r="B48">
        <v>213</v>
      </c>
      <c r="C48">
        <v>98</v>
      </c>
      <c r="D48" s="2">
        <v>3122600</v>
      </c>
      <c r="E48" s="2">
        <v>10488</v>
      </c>
      <c r="F48">
        <v>9.1</v>
      </c>
      <c r="J48" t="str">
        <f t="shared" si="1"/>
        <v>Texas</v>
      </c>
      <c r="K48">
        <f t="shared" si="2"/>
        <v>213</v>
      </c>
      <c r="L48">
        <f t="shared" si="2"/>
        <v>98</v>
      </c>
      <c r="M48" s="2">
        <f t="shared" si="2"/>
        <v>3122600</v>
      </c>
      <c r="N48" s="2">
        <f t="shared" si="2"/>
        <v>10488</v>
      </c>
      <c r="O48">
        <f t="shared" si="2"/>
        <v>9.1</v>
      </c>
    </row>
    <row r="49" spans="1:15">
      <c r="A49" t="s">
        <v>40</v>
      </c>
      <c r="B49">
        <v>6</v>
      </c>
      <c r="C49">
        <v>100</v>
      </c>
      <c r="D49" s="2">
        <v>121700</v>
      </c>
      <c r="E49">
        <v>285</v>
      </c>
      <c r="F49">
        <v>0.2</v>
      </c>
      <c r="J49" t="str">
        <f t="shared" si="1"/>
        <v>Utah</v>
      </c>
      <c r="K49">
        <f t="shared" si="2"/>
        <v>6</v>
      </c>
      <c r="L49">
        <f t="shared" si="2"/>
        <v>100</v>
      </c>
      <c r="M49" s="2">
        <f t="shared" si="2"/>
        <v>121700</v>
      </c>
      <c r="N49" s="2">
        <f t="shared" si="2"/>
        <v>285</v>
      </c>
      <c r="O49">
        <f t="shared" si="2"/>
        <v>0.2</v>
      </c>
    </row>
    <row r="50" spans="1:15">
      <c r="A50" t="s">
        <v>41</v>
      </c>
      <c r="B50">
        <v>4</v>
      </c>
      <c r="C50">
        <v>100</v>
      </c>
      <c r="D50" s="2">
        <v>12700</v>
      </c>
      <c r="E50">
        <v>130</v>
      </c>
      <c r="F50">
        <v>0.1</v>
      </c>
      <c r="J50" t="str">
        <f t="shared" si="1"/>
        <v>Vermont</v>
      </c>
      <c r="K50">
        <f t="shared" si="2"/>
        <v>4</v>
      </c>
      <c r="L50">
        <f t="shared" si="2"/>
        <v>100</v>
      </c>
      <c r="M50" s="2">
        <f t="shared" si="2"/>
        <v>12700</v>
      </c>
      <c r="N50" s="2">
        <f t="shared" si="2"/>
        <v>130</v>
      </c>
      <c r="O50">
        <f t="shared" si="2"/>
        <v>0.1</v>
      </c>
    </row>
    <row r="51" spans="1:15">
      <c r="A51" t="s">
        <v>42</v>
      </c>
      <c r="B51">
        <v>105</v>
      </c>
      <c r="C51">
        <v>95</v>
      </c>
      <c r="D51" s="2">
        <v>1519400</v>
      </c>
      <c r="E51" s="2">
        <v>4582</v>
      </c>
      <c r="F51">
        <v>4</v>
      </c>
      <c r="J51" t="str">
        <f t="shared" si="1"/>
        <v>Virginia</v>
      </c>
      <c r="K51">
        <f t="shared" si="2"/>
        <v>105</v>
      </c>
      <c r="L51">
        <f t="shared" si="2"/>
        <v>95</v>
      </c>
      <c r="M51" s="2">
        <f t="shared" si="2"/>
        <v>1519400</v>
      </c>
      <c r="N51" s="2">
        <f t="shared" si="2"/>
        <v>4582</v>
      </c>
      <c r="O51">
        <f t="shared" si="2"/>
        <v>4</v>
      </c>
    </row>
    <row r="52" spans="1:15">
      <c r="A52" t="s">
        <v>43</v>
      </c>
      <c r="B52">
        <v>35</v>
      </c>
      <c r="C52">
        <v>97</v>
      </c>
      <c r="D52" s="2">
        <v>298100</v>
      </c>
      <c r="E52" s="2">
        <v>1035</v>
      </c>
      <c r="F52">
        <v>0.9</v>
      </c>
      <c r="J52" t="str">
        <f t="shared" si="1"/>
        <v>Washington</v>
      </c>
      <c r="K52">
        <f t="shared" si="2"/>
        <v>35</v>
      </c>
      <c r="L52">
        <f t="shared" si="2"/>
        <v>97</v>
      </c>
      <c r="M52" s="2">
        <f t="shared" si="2"/>
        <v>298100</v>
      </c>
      <c r="N52" s="2">
        <f t="shared" si="2"/>
        <v>1035</v>
      </c>
      <c r="O52">
        <f t="shared" si="2"/>
        <v>0.9</v>
      </c>
    </row>
    <row r="53" spans="1:15">
      <c r="A53" t="s">
        <v>44</v>
      </c>
      <c r="B53" t="s">
        <v>42</v>
      </c>
      <c r="C53">
        <v>2</v>
      </c>
      <c r="D53">
        <v>100</v>
      </c>
      <c r="E53" s="2">
        <v>23000</v>
      </c>
      <c r="F53">
        <v>125</v>
      </c>
      <c r="G53">
        <v>0.1</v>
      </c>
      <c r="J53" t="str">
        <f t="shared" si="1"/>
        <v>West Virginia</v>
      </c>
      <c r="K53">
        <f t="shared" si="2"/>
        <v>2</v>
      </c>
      <c r="L53">
        <f t="shared" si="2"/>
        <v>100</v>
      </c>
      <c r="M53" s="2">
        <f t="shared" si="2"/>
        <v>23000</v>
      </c>
      <c r="N53" s="2">
        <f t="shared" si="2"/>
        <v>125</v>
      </c>
      <c r="O53">
        <f t="shared" si="2"/>
        <v>0.1</v>
      </c>
    </row>
    <row r="54" spans="1:15">
      <c r="A54" t="s">
        <v>45</v>
      </c>
      <c r="B54">
        <v>27</v>
      </c>
      <c r="C54">
        <v>93</v>
      </c>
      <c r="D54" s="2">
        <v>269200</v>
      </c>
      <c r="E54">
        <v>938</v>
      </c>
      <c r="F54">
        <v>0.8</v>
      </c>
      <c r="J54" t="str">
        <f t="shared" si="1"/>
        <v>Wisconsin</v>
      </c>
      <c r="K54">
        <f t="shared" si="2"/>
        <v>27</v>
      </c>
      <c r="L54">
        <f t="shared" si="2"/>
        <v>93</v>
      </c>
      <c r="M54" s="2">
        <f t="shared" si="2"/>
        <v>269200</v>
      </c>
      <c r="N54" s="2">
        <f t="shared" si="2"/>
        <v>938</v>
      </c>
      <c r="O54">
        <f t="shared" si="2"/>
        <v>0.8</v>
      </c>
    </row>
    <row r="55" spans="1:15">
      <c r="A55" t="s">
        <v>46</v>
      </c>
      <c r="B55">
        <v>1</v>
      </c>
      <c r="C55">
        <v>0</v>
      </c>
      <c r="D55" s="2">
        <v>5400</v>
      </c>
      <c r="E55">
        <v>0</v>
      </c>
      <c r="F55">
        <v>0</v>
      </c>
      <c r="J55" t="str">
        <f t="shared" si="1"/>
        <v>Wyoming</v>
      </c>
      <c r="K55">
        <f t="shared" si="2"/>
        <v>1</v>
      </c>
      <c r="L55">
        <f t="shared" si="2"/>
        <v>0</v>
      </c>
      <c r="M55" s="2">
        <f t="shared" si="2"/>
        <v>5400</v>
      </c>
      <c r="N55" s="2">
        <f t="shared" si="2"/>
        <v>0</v>
      </c>
      <c r="O55">
        <f t="shared" si="2"/>
        <v>0</v>
      </c>
    </row>
    <row r="56" spans="1:15">
      <c r="A56" t="s">
        <v>169</v>
      </c>
      <c r="B56" s="2">
        <v>2631</v>
      </c>
      <c r="C56" s="11">
        <v>97</v>
      </c>
      <c r="D56" s="2">
        <v>27376900</v>
      </c>
      <c r="E56" s="2">
        <v>114566</v>
      </c>
      <c r="F56" s="2">
        <v>100</v>
      </c>
      <c r="G56" s="3"/>
      <c r="J56" t="str">
        <f t="shared" si="1"/>
        <v>Totals/Average</v>
      </c>
      <c r="K56">
        <f t="shared" si="2"/>
        <v>2631</v>
      </c>
      <c r="L56">
        <f t="shared" si="2"/>
        <v>97</v>
      </c>
      <c r="M56" s="2">
        <f t="shared" si="2"/>
        <v>27376900</v>
      </c>
      <c r="N56" s="2">
        <f t="shared" si="2"/>
        <v>114566</v>
      </c>
      <c r="O56">
        <f t="shared" si="2"/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H61"/>
  <sheetViews>
    <sheetView zoomScale="70" zoomScaleNormal="70" zoomScalePageLayoutView="70" workbookViewId="0">
      <pane ySplit="5" topLeftCell="A9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5.33203125" style="4" customWidth="1"/>
    <col min="3" max="3" width="8.83203125" style="4"/>
    <col min="4" max="4" width="20.83203125" customWidth="1"/>
    <col min="5" max="5" width="18.33203125" customWidth="1"/>
    <col min="6" max="6" width="17" customWidth="1"/>
    <col min="7" max="7" width="19" bestFit="1" customWidth="1"/>
    <col min="8" max="8" width="14.332031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5" spans="1:8" ht="44">
      <c r="A5" t="s">
        <v>3</v>
      </c>
      <c r="B5" s="5" t="s">
        <v>76</v>
      </c>
      <c r="C5" s="5" t="s">
        <v>77</v>
      </c>
      <c r="D5" s="7" t="s">
        <v>78</v>
      </c>
      <c r="E5" s="7" t="s">
        <v>172</v>
      </c>
      <c r="F5" s="5" t="s">
        <v>170</v>
      </c>
      <c r="G5" s="1"/>
      <c r="H5" s="8"/>
    </row>
    <row r="6" spans="1:8">
      <c r="A6" t="s">
        <v>5</v>
      </c>
      <c r="B6" s="4">
        <v>62</v>
      </c>
      <c r="C6" s="15">
        <v>0.95</v>
      </c>
      <c r="D6" s="2">
        <v>420200</v>
      </c>
      <c r="E6" s="2">
        <v>1767</v>
      </c>
      <c r="F6" s="17">
        <f>E6/$E$57</f>
        <v>1.5423424052511216E-2</v>
      </c>
      <c r="G6" s="3"/>
      <c r="H6" s="2"/>
    </row>
    <row r="7" spans="1:8">
      <c r="A7" t="s">
        <v>6</v>
      </c>
      <c r="B7" s="4">
        <v>2</v>
      </c>
      <c r="C7" s="15">
        <v>1</v>
      </c>
      <c r="D7" s="2">
        <v>128500</v>
      </c>
      <c r="E7">
        <v>307</v>
      </c>
      <c r="F7" s="17">
        <f t="shared" ref="F7:F57" si="0">E7/$E$57</f>
        <v>2.6796780894855366E-3</v>
      </c>
      <c r="H7" s="2"/>
    </row>
    <row r="8" spans="1:8">
      <c r="A8" t="s">
        <v>7</v>
      </c>
      <c r="B8" s="4">
        <v>87</v>
      </c>
      <c r="C8" s="15">
        <v>0.98</v>
      </c>
      <c r="D8" s="2">
        <v>619500</v>
      </c>
      <c r="E8" s="2">
        <v>3069</v>
      </c>
      <c r="F8" s="17">
        <f t="shared" si="0"/>
        <v>2.6788052301730009E-2</v>
      </c>
      <c r="H8" s="2"/>
    </row>
    <row r="9" spans="1:8">
      <c r="A9" t="s">
        <v>8</v>
      </c>
      <c r="B9" s="4">
        <v>17</v>
      </c>
      <c r="C9" s="15">
        <v>0.94</v>
      </c>
      <c r="D9" s="2">
        <v>92400</v>
      </c>
      <c r="E9">
        <v>285</v>
      </c>
      <c r="F9" s="17">
        <f t="shared" si="0"/>
        <v>2.4876490407276155E-3</v>
      </c>
      <c r="H9" s="2"/>
    </row>
    <row r="10" spans="1:8">
      <c r="A10" t="s">
        <v>9</v>
      </c>
      <c r="B10" s="4">
        <v>123</v>
      </c>
      <c r="C10" s="15">
        <v>0.99</v>
      </c>
      <c r="D10" s="2">
        <v>2670100</v>
      </c>
      <c r="E10" s="2">
        <v>15337</v>
      </c>
      <c r="F10" s="17">
        <f t="shared" si="0"/>
        <v>0.13387043276364716</v>
      </c>
      <c r="H10" s="2"/>
    </row>
    <row r="11" spans="1:8">
      <c r="A11" t="s">
        <v>10</v>
      </c>
      <c r="B11" s="4">
        <v>59</v>
      </c>
      <c r="C11" s="15">
        <v>0.95</v>
      </c>
      <c r="D11" s="2">
        <v>504200</v>
      </c>
      <c r="E11" s="2">
        <v>1868</v>
      </c>
      <c r="F11" s="17">
        <f t="shared" si="0"/>
        <v>1.6305011958172581E-2</v>
      </c>
      <c r="H11" s="2"/>
    </row>
    <row r="12" spans="1:8">
      <c r="A12" t="s">
        <v>11</v>
      </c>
      <c r="B12" s="4">
        <v>23</v>
      </c>
      <c r="C12" s="15">
        <v>0.87</v>
      </c>
      <c r="D12" s="2">
        <v>269100</v>
      </c>
      <c r="E12" s="2">
        <v>1092</v>
      </c>
      <c r="F12" s="17">
        <f t="shared" si="0"/>
        <v>9.5316236928931798E-3</v>
      </c>
      <c r="H12" s="2"/>
    </row>
    <row r="13" spans="1:8">
      <c r="A13" t="s">
        <v>12</v>
      </c>
      <c r="B13" s="4">
        <v>17</v>
      </c>
      <c r="C13" s="15">
        <v>1</v>
      </c>
      <c r="D13" s="2">
        <v>33300</v>
      </c>
      <c r="E13">
        <v>433</v>
      </c>
      <c r="F13" s="17">
        <f t="shared" si="0"/>
        <v>3.7794808232809035E-3</v>
      </c>
      <c r="H13" s="2"/>
    </row>
    <row r="14" spans="1:8">
      <c r="A14" t="s">
        <v>13</v>
      </c>
      <c r="B14" s="4">
        <v>184</v>
      </c>
      <c r="C14" s="15">
        <v>0.96</v>
      </c>
      <c r="D14" s="2">
        <v>1881000</v>
      </c>
      <c r="E14" s="2">
        <v>7754</v>
      </c>
      <c r="F14" s="17">
        <f t="shared" si="0"/>
        <v>6.7681511094041857E-2</v>
      </c>
      <c r="H14" s="2"/>
    </row>
    <row r="15" spans="1:8">
      <c r="A15" t="s">
        <v>14</v>
      </c>
      <c r="B15" s="4">
        <v>143</v>
      </c>
      <c r="C15" s="15">
        <v>0.94</v>
      </c>
      <c r="D15" s="2">
        <v>1251000</v>
      </c>
      <c r="E15" s="2">
        <v>4908</v>
      </c>
      <c r="F15" s="17">
        <f t="shared" si="0"/>
        <v>4.2839935059267149E-2</v>
      </c>
      <c r="H15" s="2"/>
    </row>
    <row r="16" spans="1:8">
      <c r="A16" t="s">
        <v>15</v>
      </c>
      <c r="B16" s="4">
        <v>0</v>
      </c>
      <c r="C16" s="15">
        <v>0</v>
      </c>
      <c r="D16">
        <v>0</v>
      </c>
      <c r="E16">
        <v>0</v>
      </c>
      <c r="F16" s="17">
        <f t="shared" si="0"/>
        <v>0</v>
      </c>
      <c r="H16" s="2"/>
    </row>
    <row r="17" spans="1:8">
      <c r="A17" t="s">
        <v>16</v>
      </c>
      <c r="B17" s="4">
        <v>12</v>
      </c>
      <c r="C17" s="15">
        <v>0.92</v>
      </c>
      <c r="D17" s="2">
        <v>80700</v>
      </c>
      <c r="E17">
        <v>320</v>
      </c>
      <c r="F17" s="17">
        <f t="shared" si="0"/>
        <v>2.7931498001152175E-3</v>
      </c>
      <c r="H17" s="2"/>
    </row>
    <row r="18" spans="1:8">
      <c r="A18" t="s">
        <v>17</v>
      </c>
      <c r="B18" s="4">
        <v>101</v>
      </c>
      <c r="C18" s="15">
        <v>0.98</v>
      </c>
      <c r="D18" s="2">
        <v>1335900</v>
      </c>
      <c r="E18" s="2">
        <v>6043</v>
      </c>
      <c r="F18" s="17">
        <f t="shared" si="0"/>
        <v>5.2746888256550807E-2</v>
      </c>
      <c r="H18" s="2"/>
    </row>
    <row r="19" spans="1:8">
      <c r="A19" t="s">
        <v>18</v>
      </c>
      <c r="B19" s="4">
        <v>81</v>
      </c>
      <c r="C19" s="15">
        <v>0.96</v>
      </c>
      <c r="D19" s="2">
        <v>799000</v>
      </c>
      <c r="E19" s="2">
        <v>3610</v>
      </c>
      <c r="F19" s="17">
        <f t="shared" si="0"/>
        <v>3.15102211825498E-2</v>
      </c>
      <c r="H19" s="2"/>
    </row>
    <row r="20" spans="1:8">
      <c r="A20" t="s">
        <v>19</v>
      </c>
      <c r="B20" s="4">
        <v>21</v>
      </c>
      <c r="C20" s="15">
        <v>1</v>
      </c>
      <c r="D20" s="2">
        <v>290600</v>
      </c>
      <c r="E20" s="2">
        <v>1019</v>
      </c>
      <c r="F20" s="17">
        <f t="shared" si="0"/>
        <v>8.8944363947418958E-3</v>
      </c>
      <c r="H20" s="2"/>
    </row>
    <row r="21" spans="1:8">
      <c r="A21" t="s">
        <v>20</v>
      </c>
      <c r="B21" s="4">
        <v>37</v>
      </c>
      <c r="C21" s="15">
        <v>0.95</v>
      </c>
      <c r="D21" s="2">
        <v>642900</v>
      </c>
      <c r="E21" s="2">
        <v>1350</v>
      </c>
      <c r="F21" s="17">
        <f t="shared" si="0"/>
        <v>1.1783600719236073E-2</v>
      </c>
      <c r="H21" s="2"/>
    </row>
    <row r="22" spans="1:8">
      <c r="A22" t="s">
        <v>21</v>
      </c>
      <c r="B22" s="4">
        <v>23</v>
      </c>
      <c r="C22" s="15">
        <v>0.96</v>
      </c>
      <c r="D22" s="2">
        <v>134700</v>
      </c>
      <c r="E22">
        <v>653</v>
      </c>
      <c r="F22" s="17">
        <f t="shared" si="0"/>
        <v>5.6997713108601156E-3</v>
      </c>
      <c r="H22" s="2"/>
    </row>
    <row r="23" spans="1:8">
      <c r="A23" t="s">
        <v>22</v>
      </c>
      <c r="B23" s="4">
        <v>34</v>
      </c>
      <c r="C23" s="15">
        <v>1</v>
      </c>
      <c r="D23" s="2">
        <v>344200</v>
      </c>
      <c r="E23" s="2">
        <v>1260</v>
      </c>
      <c r="F23" s="17">
        <f t="shared" si="0"/>
        <v>1.0998027337953669E-2</v>
      </c>
      <c r="H23" s="2"/>
    </row>
    <row r="24" spans="1:8">
      <c r="A24" t="s">
        <v>23</v>
      </c>
      <c r="B24" s="4">
        <v>3</v>
      </c>
      <c r="C24" s="15">
        <v>1</v>
      </c>
      <c r="D24" s="2">
        <v>22500</v>
      </c>
      <c r="E24">
        <v>139</v>
      </c>
      <c r="F24" s="17">
        <f t="shared" si="0"/>
        <v>1.2132744444250476E-3</v>
      </c>
      <c r="H24" s="2"/>
    </row>
    <row r="25" spans="1:8">
      <c r="A25" t="s">
        <v>24</v>
      </c>
      <c r="B25" s="4">
        <v>29</v>
      </c>
      <c r="C25" s="15">
        <v>1</v>
      </c>
      <c r="D25" s="2">
        <v>384000</v>
      </c>
      <c r="E25" s="2">
        <v>2194</v>
      </c>
      <c r="F25" s="17">
        <f t="shared" si="0"/>
        <v>1.9150533317039961E-2</v>
      </c>
      <c r="H25" s="2"/>
    </row>
    <row r="26" spans="1:8">
      <c r="A26" t="s">
        <v>25</v>
      </c>
      <c r="B26" s="4">
        <v>64</v>
      </c>
      <c r="C26" s="15">
        <v>0.91</v>
      </c>
      <c r="D26" s="2">
        <v>575400</v>
      </c>
      <c r="E26" s="2">
        <v>2286</v>
      </c>
      <c r="F26" s="17">
        <f t="shared" si="0"/>
        <v>1.9953563884573085E-2</v>
      </c>
      <c r="H26" s="2"/>
    </row>
    <row r="27" spans="1:8">
      <c r="A27" t="s">
        <v>26</v>
      </c>
      <c r="B27" s="4">
        <v>54</v>
      </c>
      <c r="C27" s="15">
        <v>0.96</v>
      </c>
      <c r="D27" s="2">
        <v>287200</v>
      </c>
      <c r="E27" s="2">
        <v>1197</v>
      </c>
      <c r="F27" s="17">
        <f t="shared" si="0"/>
        <v>1.0448125971055985E-2</v>
      </c>
      <c r="H27" s="2"/>
    </row>
    <row r="28" spans="1:8">
      <c r="A28" t="s">
        <v>27</v>
      </c>
      <c r="B28" s="4">
        <v>150</v>
      </c>
      <c r="C28" s="15">
        <v>1</v>
      </c>
      <c r="D28" s="2">
        <v>1003600</v>
      </c>
      <c r="E28" s="2">
        <v>6765</v>
      </c>
      <c r="F28" s="17">
        <f t="shared" si="0"/>
        <v>5.9048932493060771E-2</v>
      </c>
      <c r="H28" s="2"/>
    </row>
    <row r="29" spans="1:8">
      <c r="A29" t="s">
        <v>28</v>
      </c>
      <c r="B29" s="4">
        <v>72</v>
      </c>
      <c r="C29" s="15">
        <v>0.99</v>
      </c>
      <c r="D29" s="2">
        <v>360700</v>
      </c>
      <c r="E29" s="2">
        <v>1549</v>
      </c>
      <c r="F29" s="17">
        <f t="shared" si="0"/>
        <v>1.3520590751182724E-2</v>
      </c>
      <c r="H29" s="2"/>
    </row>
    <row r="30" spans="1:8">
      <c r="A30" t="s">
        <v>29</v>
      </c>
      <c r="B30" s="4">
        <v>76</v>
      </c>
      <c r="C30" s="15">
        <v>0.95</v>
      </c>
      <c r="D30" s="2">
        <v>1027500</v>
      </c>
      <c r="E30" s="2">
        <v>3802</v>
      </c>
      <c r="F30" s="17">
        <f t="shared" si="0"/>
        <v>3.3186111062618928E-2</v>
      </c>
      <c r="H30" s="2"/>
    </row>
    <row r="31" spans="1:8">
      <c r="A31" t="s">
        <v>30</v>
      </c>
      <c r="B31" s="4">
        <v>2</v>
      </c>
      <c r="C31" s="15">
        <v>1</v>
      </c>
      <c r="D31" s="2">
        <v>30000</v>
      </c>
      <c r="E31">
        <v>81</v>
      </c>
      <c r="F31" s="17">
        <f t="shared" si="0"/>
        <v>7.0701604315416436E-4</v>
      </c>
      <c r="H31" s="2"/>
    </row>
    <row r="32" spans="1:8">
      <c r="A32" t="s">
        <v>31</v>
      </c>
      <c r="B32" s="4">
        <v>19</v>
      </c>
      <c r="C32" s="15">
        <v>0.95</v>
      </c>
      <c r="D32" s="2">
        <v>196300</v>
      </c>
      <c r="E32">
        <v>503</v>
      </c>
      <c r="F32" s="17">
        <f t="shared" si="0"/>
        <v>4.3904823420561076E-3</v>
      </c>
      <c r="H32" s="2"/>
    </row>
    <row r="33" spans="1:8">
      <c r="A33" t="s">
        <v>32</v>
      </c>
      <c r="B33" s="4">
        <v>15</v>
      </c>
      <c r="C33" s="15">
        <v>1</v>
      </c>
      <c r="D33" s="2">
        <v>325800</v>
      </c>
      <c r="E33" s="2">
        <v>1042</v>
      </c>
      <c r="F33" s="17">
        <f t="shared" si="0"/>
        <v>9.095194036625176E-3</v>
      </c>
      <c r="H33" s="2"/>
    </row>
    <row r="34" spans="1:8">
      <c r="A34" t="s">
        <v>47</v>
      </c>
      <c r="B34" s="4">
        <v>15</v>
      </c>
      <c r="C34" s="15">
        <v>0.93</v>
      </c>
      <c r="D34" s="2">
        <v>217200</v>
      </c>
      <c r="E34">
        <v>944</v>
      </c>
      <c r="F34" s="17">
        <f t="shared" si="0"/>
        <v>8.2397919103398918E-3</v>
      </c>
      <c r="H34" s="2"/>
    </row>
    <row r="35" spans="1:8">
      <c r="A35" t="s">
        <v>48</v>
      </c>
      <c r="B35" s="4">
        <v>33</v>
      </c>
      <c r="C35" s="15">
        <v>0.91</v>
      </c>
      <c r="D35" s="2">
        <v>260400</v>
      </c>
      <c r="E35" s="2">
        <v>1909</v>
      </c>
      <c r="F35" s="17">
        <f t="shared" si="0"/>
        <v>1.6662884276312344E-2</v>
      </c>
      <c r="H35" s="2"/>
    </row>
    <row r="36" spans="1:8">
      <c r="A36" t="s">
        <v>49</v>
      </c>
      <c r="B36" s="4">
        <v>9</v>
      </c>
      <c r="C36" s="15">
        <v>1</v>
      </c>
      <c r="D36" s="2">
        <v>58400</v>
      </c>
      <c r="E36">
        <v>200</v>
      </c>
      <c r="F36" s="17">
        <f t="shared" si="0"/>
        <v>1.7457186250720109E-3</v>
      </c>
      <c r="H36" s="2"/>
    </row>
    <row r="37" spans="1:8">
      <c r="A37" t="s">
        <v>50</v>
      </c>
      <c r="B37" s="4">
        <v>42</v>
      </c>
      <c r="C37" s="15">
        <v>0.93</v>
      </c>
      <c r="D37" s="2">
        <v>776200</v>
      </c>
      <c r="E37" s="2">
        <v>4213</v>
      </c>
      <c r="F37" s="17">
        <f t="shared" si="0"/>
        <v>3.6773562837141907E-2</v>
      </c>
      <c r="H37" s="2"/>
    </row>
    <row r="38" spans="1:8">
      <c r="A38" t="s">
        <v>51</v>
      </c>
      <c r="B38" s="4">
        <v>93</v>
      </c>
      <c r="C38" s="15">
        <v>1</v>
      </c>
      <c r="D38" s="2">
        <v>570100</v>
      </c>
      <c r="E38" s="2">
        <v>2863</v>
      </c>
      <c r="F38" s="17">
        <f t="shared" si="0"/>
        <v>2.4989962117905835E-2</v>
      </c>
      <c r="H38" s="2"/>
    </row>
    <row r="39" spans="1:8">
      <c r="A39" t="s">
        <v>52</v>
      </c>
      <c r="B39" s="4">
        <v>6</v>
      </c>
      <c r="C39" s="15">
        <v>1</v>
      </c>
      <c r="D39" s="2">
        <v>36600</v>
      </c>
      <c r="E39">
        <v>63</v>
      </c>
      <c r="F39" s="17">
        <f t="shared" si="0"/>
        <v>5.4990136689768345E-4</v>
      </c>
      <c r="H39" s="2"/>
    </row>
    <row r="40" spans="1:8">
      <c r="A40" t="s">
        <v>33</v>
      </c>
      <c r="B40" s="4">
        <v>134</v>
      </c>
      <c r="C40" s="15">
        <v>0.96</v>
      </c>
      <c r="D40" s="2">
        <v>1122100</v>
      </c>
      <c r="E40" s="2">
        <v>3941</v>
      </c>
      <c r="F40" s="17">
        <f t="shared" si="0"/>
        <v>3.4399385507043974E-2</v>
      </c>
      <c r="H40" s="2"/>
    </row>
    <row r="41" spans="1:8">
      <c r="A41" t="s">
        <v>34</v>
      </c>
      <c r="B41" s="4">
        <v>35</v>
      </c>
      <c r="C41" s="15">
        <v>0.94</v>
      </c>
      <c r="D41" s="2">
        <v>752400</v>
      </c>
      <c r="E41" s="2">
        <v>1426</v>
      </c>
      <c r="F41" s="17">
        <f t="shared" si="0"/>
        <v>1.2446973796763438E-2</v>
      </c>
      <c r="H41" s="2"/>
    </row>
    <row r="42" spans="1:8">
      <c r="A42" t="s">
        <v>35</v>
      </c>
      <c r="B42" s="4">
        <v>20</v>
      </c>
      <c r="C42" s="15">
        <v>1</v>
      </c>
      <c r="D42" s="2">
        <v>384200</v>
      </c>
      <c r="E42" s="2">
        <v>1236</v>
      </c>
      <c r="F42" s="17">
        <f t="shared" si="0"/>
        <v>1.0788541102945028E-2</v>
      </c>
      <c r="H42" s="2"/>
    </row>
    <row r="43" spans="1:8">
      <c r="A43" t="s">
        <v>36</v>
      </c>
      <c r="B43" s="4">
        <v>103</v>
      </c>
      <c r="C43" s="15">
        <v>0.98</v>
      </c>
      <c r="D43" s="2">
        <v>907200</v>
      </c>
      <c r="E43" s="2">
        <v>4137</v>
      </c>
      <c r="F43" s="17">
        <f t="shared" si="0"/>
        <v>3.6110189759614546E-2</v>
      </c>
      <c r="H43" s="2"/>
    </row>
    <row r="44" spans="1:8">
      <c r="A44" t="s">
        <v>53</v>
      </c>
      <c r="B44" s="4">
        <v>3</v>
      </c>
      <c r="C44" s="15">
        <v>1</v>
      </c>
      <c r="D44" s="2">
        <v>11000</v>
      </c>
      <c r="E44">
        <v>37</v>
      </c>
      <c r="F44" s="17">
        <f t="shared" si="0"/>
        <v>3.2295794563832201E-4</v>
      </c>
      <c r="H44" s="2"/>
    </row>
    <row r="45" spans="1:8">
      <c r="A45" t="s">
        <v>54</v>
      </c>
      <c r="B45" s="4">
        <v>98</v>
      </c>
      <c r="C45" s="15">
        <v>0.98</v>
      </c>
      <c r="D45" s="2">
        <v>371400</v>
      </c>
      <c r="E45" s="2">
        <v>2294</v>
      </c>
      <c r="F45" s="17">
        <f t="shared" si="0"/>
        <v>2.0023392629575965E-2</v>
      </c>
      <c r="H45" s="2"/>
    </row>
    <row r="46" spans="1:8">
      <c r="A46" t="s">
        <v>55</v>
      </c>
      <c r="B46" s="4">
        <v>10</v>
      </c>
      <c r="C46" s="15">
        <v>1</v>
      </c>
      <c r="D46" s="2">
        <v>89800</v>
      </c>
      <c r="E46">
        <v>186</v>
      </c>
      <c r="F46" s="17">
        <f t="shared" si="0"/>
        <v>1.6235183213169702E-3</v>
      </c>
      <c r="H46" s="2"/>
    </row>
    <row r="47" spans="1:8">
      <c r="A47" t="s">
        <v>38</v>
      </c>
      <c r="B47" s="4">
        <v>127</v>
      </c>
      <c r="C47" s="15">
        <v>0.96</v>
      </c>
      <c r="D47" s="2">
        <v>737500</v>
      </c>
      <c r="E47" s="2">
        <v>2901</v>
      </c>
      <c r="F47" s="17">
        <f t="shared" si="0"/>
        <v>2.532164865666952E-2</v>
      </c>
      <c r="H47" s="2"/>
    </row>
    <row r="48" spans="1:8">
      <c r="A48" t="s">
        <v>39</v>
      </c>
      <c r="B48" s="4">
        <v>213</v>
      </c>
      <c r="C48" s="15">
        <v>0.98</v>
      </c>
      <c r="D48" s="2">
        <v>3122600</v>
      </c>
      <c r="E48" s="2">
        <v>10488</v>
      </c>
      <c r="F48" s="17">
        <f t="shared" si="0"/>
        <v>9.1545484698776255E-2</v>
      </c>
      <c r="H48" s="2"/>
    </row>
    <row r="49" spans="1:8">
      <c r="A49" t="s">
        <v>40</v>
      </c>
      <c r="B49" s="4">
        <v>6</v>
      </c>
      <c r="C49" s="15">
        <v>1</v>
      </c>
      <c r="D49" s="2">
        <v>121700</v>
      </c>
      <c r="E49">
        <v>285</v>
      </c>
      <c r="F49" s="17">
        <f t="shared" si="0"/>
        <v>2.4876490407276155E-3</v>
      </c>
      <c r="H49" s="2"/>
    </row>
    <row r="50" spans="1:8">
      <c r="A50" t="s">
        <v>41</v>
      </c>
      <c r="B50" s="4">
        <v>4</v>
      </c>
      <c r="C50" s="15">
        <v>1</v>
      </c>
      <c r="D50" s="2">
        <v>12700</v>
      </c>
      <c r="E50">
        <v>130</v>
      </c>
      <c r="F50" s="17">
        <f t="shared" si="0"/>
        <v>1.134717106296807E-3</v>
      </c>
      <c r="H50" s="2"/>
    </row>
    <row r="51" spans="1:8">
      <c r="A51" t="s">
        <v>42</v>
      </c>
      <c r="B51" s="4">
        <v>105</v>
      </c>
      <c r="C51" s="15">
        <v>0.95</v>
      </c>
      <c r="D51" s="2">
        <v>1519400</v>
      </c>
      <c r="E51" s="2">
        <v>4582</v>
      </c>
      <c r="F51" s="17">
        <f t="shared" si="0"/>
        <v>3.9994413700399772E-2</v>
      </c>
      <c r="H51" s="2"/>
    </row>
    <row r="52" spans="1:8">
      <c r="A52" t="s">
        <v>43</v>
      </c>
      <c r="B52" s="4">
        <v>35</v>
      </c>
      <c r="C52" s="15">
        <v>0.97</v>
      </c>
      <c r="D52" s="2">
        <v>298100</v>
      </c>
      <c r="E52" s="2">
        <v>1035</v>
      </c>
      <c r="F52" s="17">
        <f t="shared" si="0"/>
        <v>9.0340938847476571E-3</v>
      </c>
      <c r="H52" s="2"/>
    </row>
    <row r="53" spans="1:8">
      <c r="A53" t="s">
        <v>56</v>
      </c>
      <c r="B53" s="4">
        <v>2</v>
      </c>
      <c r="C53" s="15">
        <v>1</v>
      </c>
      <c r="D53" s="2">
        <v>23000</v>
      </c>
      <c r="E53">
        <v>125</v>
      </c>
      <c r="F53" s="17">
        <f t="shared" si="0"/>
        <v>1.0910741406700067E-3</v>
      </c>
      <c r="H53" s="2"/>
    </row>
    <row r="54" spans="1:8">
      <c r="A54" t="s">
        <v>45</v>
      </c>
      <c r="B54" s="4">
        <v>27</v>
      </c>
      <c r="C54" s="15">
        <v>0.93</v>
      </c>
      <c r="D54" s="2">
        <v>269200</v>
      </c>
      <c r="E54">
        <v>938</v>
      </c>
      <c r="F54" s="17">
        <f t="shared" si="0"/>
        <v>8.1874203515877302E-3</v>
      </c>
      <c r="H54" s="2"/>
    </row>
    <row r="55" spans="1:8">
      <c r="A55" t="s">
        <v>46</v>
      </c>
      <c r="B55" s="4">
        <v>1</v>
      </c>
      <c r="C55" s="15">
        <v>0</v>
      </c>
      <c r="D55" s="2">
        <v>5400</v>
      </c>
      <c r="E55">
        <v>0</v>
      </c>
      <c r="F55" s="17">
        <f t="shared" si="0"/>
        <v>0</v>
      </c>
      <c r="H55" s="2"/>
    </row>
    <row r="56" spans="1:8">
      <c r="B56" s="6"/>
      <c r="D56" s="2"/>
      <c r="E56" s="2"/>
      <c r="F56" s="2"/>
      <c r="G56" s="3"/>
    </row>
    <row r="57" spans="1:8">
      <c r="A57" t="s">
        <v>171</v>
      </c>
      <c r="B57" s="6">
        <f>SUM(B6:B55)</f>
        <v>2631</v>
      </c>
      <c r="C57" s="15">
        <v>0.97</v>
      </c>
      <c r="D57" s="2">
        <f>SUM(D6:D55)</f>
        <v>27376900</v>
      </c>
      <c r="E57" s="2">
        <f>SUM(E6:E55)</f>
        <v>114566</v>
      </c>
      <c r="F57" s="17">
        <f t="shared" si="0"/>
        <v>1</v>
      </c>
    </row>
    <row r="59" spans="1:8">
      <c r="A59" t="s">
        <v>173</v>
      </c>
    </row>
    <row r="60" spans="1:8">
      <c r="A60" t="s">
        <v>71</v>
      </c>
    </row>
    <row r="61" spans="1:8">
      <c r="A61" t="s">
        <v>4</v>
      </c>
    </row>
  </sheetData>
  <pageMargins left="0.7" right="0.7" top="0.75" bottom="0.75" header="0.3" footer="0.3"/>
  <pageSetup scale="74" fitToHeight="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1"/>
  <sheetViews>
    <sheetView zoomScale="70" zoomScaleNormal="70" zoomScalePageLayoutView="70" workbookViewId="0">
      <pane ySplit="5" topLeftCell="A9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5.33203125" style="4" customWidth="1"/>
    <col min="3" max="3" width="8.83203125" style="4"/>
    <col min="4" max="4" width="20.83203125" customWidth="1"/>
    <col min="5" max="5" width="18.33203125" customWidth="1"/>
    <col min="6" max="6" width="17" customWidth="1"/>
    <col min="7" max="7" width="19" bestFit="1" customWidth="1"/>
    <col min="8" max="8" width="14.332031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5" spans="1:8" ht="44">
      <c r="A5" t="s">
        <v>3</v>
      </c>
      <c r="B5" s="5" t="s">
        <v>76</v>
      </c>
      <c r="C5" s="5" t="s">
        <v>77</v>
      </c>
      <c r="D5" s="7" t="s">
        <v>78</v>
      </c>
      <c r="E5" s="7" t="s">
        <v>172</v>
      </c>
      <c r="F5" s="5" t="s">
        <v>170</v>
      </c>
      <c r="G5" s="1"/>
      <c r="H5" s="8"/>
    </row>
    <row r="6" spans="1:8">
      <c r="A6" t="s">
        <v>5</v>
      </c>
      <c r="B6" s="4">
        <v>62</v>
      </c>
      <c r="C6" s="15">
        <v>0.95</v>
      </c>
      <c r="D6" s="2">
        <v>420200</v>
      </c>
      <c r="E6" s="2">
        <v>1767</v>
      </c>
      <c r="F6" s="17">
        <f>E6/$E$57</f>
        <v>1.5423424052511216E-2</v>
      </c>
      <c r="G6" s="3"/>
      <c r="H6" s="2"/>
    </row>
    <row r="7" spans="1:8">
      <c r="A7" t="s">
        <v>6</v>
      </c>
      <c r="B7" s="4">
        <v>2</v>
      </c>
      <c r="C7" s="15">
        <v>1</v>
      </c>
      <c r="D7" s="2">
        <v>128500</v>
      </c>
      <c r="E7">
        <v>307</v>
      </c>
      <c r="F7" s="17">
        <f t="shared" ref="F7:F57" si="0">E7/$E$57</f>
        <v>2.6796780894855366E-3</v>
      </c>
      <c r="H7" s="2"/>
    </row>
    <row r="8" spans="1:8">
      <c r="A8" t="s">
        <v>7</v>
      </c>
      <c r="B8" s="4">
        <v>87</v>
      </c>
      <c r="C8" s="15">
        <v>0.98</v>
      </c>
      <c r="D8" s="2">
        <v>619500</v>
      </c>
      <c r="E8" s="2">
        <v>3069</v>
      </c>
      <c r="F8" s="17">
        <f t="shared" si="0"/>
        <v>2.6788052301730009E-2</v>
      </c>
      <c r="H8" s="2"/>
    </row>
    <row r="9" spans="1:8">
      <c r="A9" t="s">
        <v>8</v>
      </c>
      <c r="B9" s="4">
        <v>17</v>
      </c>
      <c r="C9" s="15">
        <v>0.94</v>
      </c>
      <c r="D9" s="2">
        <v>92400</v>
      </c>
      <c r="E9">
        <v>285</v>
      </c>
      <c r="F9" s="17">
        <f t="shared" si="0"/>
        <v>2.4876490407276155E-3</v>
      </c>
      <c r="H9" s="2"/>
    </row>
    <row r="10" spans="1:8">
      <c r="A10" t="s">
        <v>9</v>
      </c>
      <c r="B10" s="4">
        <v>123</v>
      </c>
      <c r="C10" s="15">
        <v>0.99</v>
      </c>
      <c r="D10" s="2">
        <v>2670100</v>
      </c>
      <c r="E10" s="2">
        <v>15337</v>
      </c>
      <c r="F10" s="17">
        <f t="shared" si="0"/>
        <v>0.13387043276364716</v>
      </c>
      <c r="H10" s="2"/>
    </row>
    <row r="11" spans="1:8">
      <c r="A11" t="s">
        <v>10</v>
      </c>
      <c r="B11" s="4">
        <v>59</v>
      </c>
      <c r="C11" s="15">
        <v>0.95</v>
      </c>
      <c r="D11" s="2">
        <v>504200</v>
      </c>
      <c r="E11" s="2">
        <v>1868</v>
      </c>
      <c r="F11" s="17">
        <f t="shared" si="0"/>
        <v>1.6305011958172581E-2</v>
      </c>
      <c r="H11" s="2"/>
    </row>
    <row r="12" spans="1:8">
      <c r="A12" t="s">
        <v>11</v>
      </c>
      <c r="B12" s="4">
        <v>23</v>
      </c>
      <c r="C12" s="15">
        <v>0.87</v>
      </c>
      <c r="D12" s="2">
        <v>269100</v>
      </c>
      <c r="E12" s="2">
        <v>1092</v>
      </c>
      <c r="F12" s="17">
        <f t="shared" si="0"/>
        <v>9.5316236928931798E-3</v>
      </c>
      <c r="H12" s="2"/>
    </row>
    <row r="13" spans="1:8">
      <c r="A13" t="s">
        <v>12</v>
      </c>
      <c r="B13" s="4">
        <v>17</v>
      </c>
      <c r="C13" s="15">
        <v>1</v>
      </c>
      <c r="D13" s="2">
        <v>33300</v>
      </c>
      <c r="E13">
        <v>433</v>
      </c>
      <c r="F13" s="17">
        <f t="shared" si="0"/>
        <v>3.7794808232809035E-3</v>
      </c>
      <c r="H13" s="2"/>
    </row>
    <row r="14" spans="1:8">
      <c r="A14" t="s">
        <v>13</v>
      </c>
      <c r="B14" s="4">
        <v>184</v>
      </c>
      <c r="C14" s="15">
        <v>0.96</v>
      </c>
      <c r="D14" s="2">
        <v>1881000</v>
      </c>
      <c r="E14" s="2">
        <v>7754</v>
      </c>
      <c r="F14" s="17">
        <f t="shared" si="0"/>
        <v>6.7681511094041857E-2</v>
      </c>
      <c r="H14" s="2"/>
    </row>
    <row r="15" spans="1:8">
      <c r="A15" t="s">
        <v>14</v>
      </c>
      <c r="B15" s="4">
        <v>143</v>
      </c>
      <c r="C15" s="15">
        <v>0.94</v>
      </c>
      <c r="D15" s="2">
        <v>1251000</v>
      </c>
      <c r="E15" s="2">
        <v>4908</v>
      </c>
      <c r="F15" s="17">
        <f t="shared" si="0"/>
        <v>4.2839935059267149E-2</v>
      </c>
      <c r="H15" s="2"/>
    </row>
    <row r="16" spans="1:8">
      <c r="A16" t="s">
        <v>15</v>
      </c>
      <c r="B16" s="4">
        <v>0</v>
      </c>
      <c r="C16" s="15">
        <v>0</v>
      </c>
      <c r="D16">
        <v>0</v>
      </c>
      <c r="E16">
        <v>0</v>
      </c>
      <c r="F16" s="17">
        <f t="shared" si="0"/>
        <v>0</v>
      </c>
      <c r="H16" s="2"/>
    </row>
    <row r="17" spans="1:8">
      <c r="A17" t="s">
        <v>16</v>
      </c>
      <c r="B17" s="4">
        <v>12</v>
      </c>
      <c r="C17" s="15">
        <v>0.92</v>
      </c>
      <c r="D17" s="2">
        <v>80700</v>
      </c>
      <c r="E17">
        <v>320</v>
      </c>
      <c r="F17" s="17">
        <f t="shared" si="0"/>
        <v>2.7931498001152175E-3</v>
      </c>
      <c r="H17" s="2"/>
    </row>
    <row r="18" spans="1:8">
      <c r="A18" t="s">
        <v>17</v>
      </c>
      <c r="B18" s="4">
        <v>101</v>
      </c>
      <c r="C18" s="15">
        <v>0.98</v>
      </c>
      <c r="D18" s="2">
        <v>1335900</v>
      </c>
      <c r="E18" s="2">
        <v>6043</v>
      </c>
      <c r="F18" s="17">
        <f t="shared" si="0"/>
        <v>5.2746888256550807E-2</v>
      </c>
      <c r="H18" s="2"/>
    </row>
    <row r="19" spans="1:8">
      <c r="A19" t="s">
        <v>18</v>
      </c>
      <c r="B19" s="4">
        <v>81</v>
      </c>
      <c r="C19" s="15">
        <v>0.96</v>
      </c>
      <c r="D19" s="2">
        <v>799000</v>
      </c>
      <c r="E19" s="2">
        <v>3610</v>
      </c>
      <c r="F19" s="17">
        <f t="shared" si="0"/>
        <v>3.15102211825498E-2</v>
      </c>
      <c r="H19" s="2"/>
    </row>
    <row r="20" spans="1:8">
      <c r="A20" t="s">
        <v>19</v>
      </c>
      <c r="B20" s="4">
        <v>21</v>
      </c>
      <c r="C20" s="15">
        <v>1</v>
      </c>
      <c r="D20" s="2">
        <v>290600</v>
      </c>
      <c r="E20" s="2">
        <v>1019</v>
      </c>
      <c r="F20" s="17">
        <f t="shared" si="0"/>
        <v>8.8944363947418958E-3</v>
      </c>
      <c r="H20" s="2"/>
    </row>
    <row r="21" spans="1:8">
      <c r="A21" t="s">
        <v>20</v>
      </c>
      <c r="B21" s="4">
        <v>37</v>
      </c>
      <c r="C21" s="15">
        <v>0.95</v>
      </c>
      <c r="D21" s="2">
        <v>642900</v>
      </c>
      <c r="E21" s="2">
        <v>1350</v>
      </c>
      <c r="F21" s="17">
        <f t="shared" si="0"/>
        <v>1.1783600719236073E-2</v>
      </c>
      <c r="H21" s="2"/>
    </row>
    <row r="22" spans="1:8">
      <c r="A22" t="s">
        <v>21</v>
      </c>
      <c r="B22" s="4">
        <v>23</v>
      </c>
      <c r="C22" s="15">
        <v>0.96</v>
      </c>
      <c r="D22" s="2">
        <v>134700</v>
      </c>
      <c r="E22">
        <v>653</v>
      </c>
      <c r="F22" s="17">
        <f t="shared" si="0"/>
        <v>5.6997713108601156E-3</v>
      </c>
      <c r="H22" s="2"/>
    </row>
    <row r="23" spans="1:8">
      <c r="A23" t="s">
        <v>22</v>
      </c>
      <c r="B23" s="4">
        <v>34</v>
      </c>
      <c r="C23" s="15">
        <v>1</v>
      </c>
      <c r="D23" s="2">
        <v>344200</v>
      </c>
      <c r="E23" s="2">
        <v>1260</v>
      </c>
      <c r="F23" s="17">
        <f t="shared" si="0"/>
        <v>1.0998027337953669E-2</v>
      </c>
      <c r="H23" s="2"/>
    </row>
    <row r="24" spans="1:8">
      <c r="A24" t="s">
        <v>23</v>
      </c>
      <c r="B24" s="4">
        <v>3</v>
      </c>
      <c r="C24" s="15">
        <v>1</v>
      </c>
      <c r="D24" s="2">
        <v>22500</v>
      </c>
      <c r="E24">
        <v>139</v>
      </c>
      <c r="F24" s="17">
        <f t="shared" si="0"/>
        <v>1.2132744444250476E-3</v>
      </c>
      <c r="H24" s="2"/>
    </row>
    <row r="25" spans="1:8">
      <c r="A25" t="s">
        <v>24</v>
      </c>
      <c r="B25" s="4">
        <v>29</v>
      </c>
      <c r="C25" s="15">
        <v>1</v>
      </c>
      <c r="D25" s="2">
        <v>384000</v>
      </c>
      <c r="E25" s="2">
        <v>2194</v>
      </c>
      <c r="F25" s="17">
        <f t="shared" si="0"/>
        <v>1.9150533317039961E-2</v>
      </c>
      <c r="H25" s="2"/>
    </row>
    <row r="26" spans="1:8">
      <c r="A26" t="s">
        <v>25</v>
      </c>
      <c r="B26" s="4">
        <v>64</v>
      </c>
      <c r="C26" s="15">
        <v>0.91</v>
      </c>
      <c r="D26" s="2">
        <v>575400</v>
      </c>
      <c r="E26" s="2">
        <v>2286</v>
      </c>
      <c r="F26" s="17">
        <f t="shared" si="0"/>
        <v>1.9953563884573085E-2</v>
      </c>
      <c r="H26" s="2"/>
    </row>
    <row r="27" spans="1:8">
      <c r="A27" t="s">
        <v>26</v>
      </c>
      <c r="B27" s="4">
        <v>54</v>
      </c>
      <c r="C27" s="15">
        <v>0.96</v>
      </c>
      <c r="D27" s="2">
        <v>287200</v>
      </c>
      <c r="E27" s="2">
        <v>1197</v>
      </c>
      <c r="F27" s="17">
        <f t="shared" si="0"/>
        <v>1.0448125971055985E-2</v>
      </c>
      <c r="H27" s="2"/>
    </row>
    <row r="28" spans="1:8">
      <c r="A28" t="s">
        <v>27</v>
      </c>
      <c r="B28" s="4">
        <v>150</v>
      </c>
      <c r="C28" s="15">
        <v>1</v>
      </c>
      <c r="D28" s="2">
        <v>1003600</v>
      </c>
      <c r="E28" s="2">
        <v>6765</v>
      </c>
      <c r="F28" s="17">
        <f t="shared" si="0"/>
        <v>5.9048932493060771E-2</v>
      </c>
      <c r="H28" s="2"/>
    </row>
    <row r="29" spans="1:8">
      <c r="A29" t="s">
        <v>28</v>
      </c>
      <c r="B29" s="4">
        <v>72</v>
      </c>
      <c r="C29" s="15">
        <v>0.99</v>
      </c>
      <c r="D29" s="2">
        <v>360700</v>
      </c>
      <c r="E29" s="2">
        <v>1549</v>
      </c>
      <c r="F29" s="17">
        <f t="shared" si="0"/>
        <v>1.3520590751182724E-2</v>
      </c>
      <c r="H29" s="2"/>
    </row>
    <row r="30" spans="1:8">
      <c r="A30" t="s">
        <v>29</v>
      </c>
      <c r="B30" s="4">
        <v>76</v>
      </c>
      <c r="C30" s="15">
        <v>0.95</v>
      </c>
      <c r="D30" s="2">
        <v>1027500</v>
      </c>
      <c r="E30" s="2">
        <v>3802</v>
      </c>
      <c r="F30" s="17">
        <f t="shared" si="0"/>
        <v>3.3186111062618928E-2</v>
      </c>
      <c r="H30" s="2"/>
    </row>
    <row r="31" spans="1:8">
      <c r="A31" t="s">
        <v>30</v>
      </c>
      <c r="B31" s="4">
        <v>2</v>
      </c>
      <c r="C31" s="15">
        <v>1</v>
      </c>
      <c r="D31" s="2">
        <v>30000</v>
      </c>
      <c r="E31">
        <v>81</v>
      </c>
      <c r="F31" s="17">
        <f t="shared" si="0"/>
        <v>7.0701604315416436E-4</v>
      </c>
      <c r="H31" s="2"/>
    </row>
    <row r="32" spans="1:8">
      <c r="A32" t="s">
        <v>31</v>
      </c>
      <c r="B32" s="4">
        <v>19</v>
      </c>
      <c r="C32" s="15">
        <v>0.95</v>
      </c>
      <c r="D32" s="2">
        <v>196300</v>
      </c>
      <c r="E32">
        <v>503</v>
      </c>
      <c r="F32" s="17">
        <f t="shared" si="0"/>
        <v>4.3904823420561076E-3</v>
      </c>
      <c r="H32" s="2"/>
    </row>
    <row r="33" spans="1:8">
      <c r="A33" t="s">
        <v>32</v>
      </c>
      <c r="B33" s="4">
        <v>15</v>
      </c>
      <c r="C33" s="15">
        <v>1</v>
      </c>
      <c r="D33" s="2">
        <v>325800</v>
      </c>
      <c r="E33" s="2">
        <v>1042</v>
      </c>
      <c r="F33" s="17">
        <f t="shared" si="0"/>
        <v>9.095194036625176E-3</v>
      </c>
      <c r="H33" s="2"/>
    </row>
    <row r="34" spans="1:8">
      <c r="A34" t="s">
        <v>47</v>
      </c>
      <c r="B34" s="4">
        <v>15</v>
      </c>
      <c r="C34" s="15">
        <v>0.93</v>
      </c>
      <c r="D34" s="2">
        <v>217200</v>
      </c>
      <c r="E34">
        <v>944</v>
      </c>
      <c r="F34" s="17">
        <f t="shared" si="0"/>
        <v>8.2397919103398918E-3</v>
      </c>
      <c r="H34" s="2"/>
    </row>
    <row r="35" spans="1:8">
      <c r="A35" t="s">
        <v>48</v>
      </c>
      <c r="B35" s="4">
        <v>33</v>
      </c>
      <c r="C35" s="15">
        <v>0.91</v>
      </c>
      <c r="D35" s="2">
        <v>260400</v>
      </c>
      <c r="E35" s="2">
        <v>1909</v>
      </c>
      <c r="F35" s="17">
        <f t="shared" si="0"/>
        <v>1.6662884276312344E-2</v>
      </c>
      <c r="H35" s="2"/>
    </row>
    <row r="36" spans="1:8">
      <c r="A36" t="s">
        <v>49</v>
      </c>
      <c r="B36" s="4">
        <v>9</v>
      </c>
      <c r="C36" s="15">
        <v>1</v>
      </c>
      <c r="D36" s="2">
        <v>58400</v>
      </c>
      <c r="E36">
        <v>200</v>
      </c>
      <c r="F36" s="17">
        <f t="shared" si="0"/>
        <v>1.7457186250720109E-3</v>
      </c>
      <c r="H36" s="2"/>
    </row>
    <row r="37" spans="1:8">
      <c r="A37" t="s">
        <v>50</v>
      </c>
      <c r="B37" s="4">
        <v>42</v>
      </c>
      <c r="C37" s="15">
        <v>0.93</v>
      </c>
      <c r="D37" s="2">
        <v>776200</v>
      </c>
      <c r="E37" s="2">
        <v>4213</v>
      </c>
      <c r="F37" s="17">
        <f t="shared" si="0"/>
        <v>3.6773562837141907E-2</v>
      </c>
      <c r="H37" s="2"/>
    </row>
    <row r="38" spans="1:8">
      <c r="A38" t="s">
        <v>51</v>
      </c>
      <c r="B38" s="4">
        <v>93</v>
      </c>
      <c r="C38" s="15">
        <v>1</v>
      </c>
      <c r="D38" s="2">
        <v>570100</v>
      </c>
      <c r="E38" s="2">
        <v>2863</v>
      </c>
      <c r="F38" s="17">
        <f t="shared" si="0"/>
        <v>2.4989962117905835E-2</v>
      </c>
      <c r="H38" s="2"/>
    </row>
    <row r="39" spans="1:8">
      <c r="A39" t="s">
        <v>52</v>
      </c>
      <c r="B39" s="4">
        <v>6</v>
      </c>
      <c r="C39" s="15">
        <v>1</v>
      </c>
      <c r="D39" s="2">
        <v>36600</v>
      </c>
      <c r="E39">
        <v>63</v>
      </c>
      <c r="F39" s="17">
        <f t="shared" si="0"/>
        <v>5.4990136689768345E-4</v>
      </c>
      <c r="H39" s="2"/>
    </row>
    <row r="40" spans="1:8">
      <c r="A40" t="s">
        <v>33</v>
      </c>
      <c r="B40" s="4">
        <v>134</v>
      </c>
      <c r="C40" s="15">
        <v>0.96</v>
      </c>
      <c r="D40" s="2">
        <v>1122100</v>
      </c>
      <c r="E40" s="2">
        <v>3941</v>
      </c>
      <c r="F40" s="17">
        <f t="shared" si="0"/>
        <v>3.4399385507043974E-2</v>
      </c>
      <c r="H40" s="2"/>
    </row>
    <row r="41" spans="1:8">
      <c r="A41" t="s">
        <v>34</v>
      </c>
      <c r="B41" s="4">
        <v>35</v>
      </c>
      <c r="C41" s="15">
        <v>0.94</v>
      </c>
      <c r="D41" s="2">
        <v>752400</v>
      </c>
      <c r="E41" s="2">
        <v>1426</v>
      </c>
      <c r="F41" s="17">
        <f t="shared" si="0"/>
        <v>1.2446973796763438E-2</v>
      </c>
      <c r="H41" s="2"/>
    </row>
    <row r="42" spans="1:8">
      <c r="A42" t="s">
        <v>35</v>
      </c>
      <c r="B42" s="4">
        <v>20</v>
      </c>
      <c r="C42" s="15">
        <v>1</v>
      </c>
      <c r="D42" s="2">
        <v>384200</v>
      </c>
      <c r="E42" s="2">
        <v>1236</v>
      </c>
      <c r="F42" s="17">
        <f t="shared" si="0"/>
        <v>1.0788541102945028E-2</v>
      </c>
      <c r="H42" s="2"/>
    </row>
    <row r="43" spans="1:8">
      <c r="A43" t="s">
        <v>36</v>
      </c>
      <c r="B43" s="4">
        <v>103</v>
      </c>
      <c r="C43" s="15">
        <v>0.98</v>
      </c>
      <c r="D43" s="2">
        <v>907200</v>
      </c>
      <c r="E43" s="2">
        <v>4137</v>
      </c>
      <c r="F43" s="17">
        <f t="shared" si="0"/>
        <v>3.6110189759614546E-2</v>
      </c>
      <c r="H43" s="2"/>
    </row>
    <row r="44" spans="1:8">
      <c r="A44" t="s">
        <v>53</v>
      </c>
      <c r="B44" s="4">
        <v>3</v>
      </c>
      <c r="C44" s="15">
        <v>1</v>
      </c>
      <c r="D44" s="2">
        <v>11000</v>
      </c>
      <c r="E44">
        <v>37</v>
      </c>
      <c r="F44" s="17">
        <f t="shared" si="0"/>
        <v>3.2295794563832201E-4</v>
      </c>
      <c r="H44" s="2"/>
    </row>
    <row r="45" spans="1:8">
      <c r="A45" t="s">
        <v>54</v>
      </c>
      <c r="B45" s="4">
        <v>98</v>
      </c>
      <c r="C45" s="15">
        <v>0.98</v>
      </c>
      <c r="D45" s="2">
        <v>371400</v>
      </c>
      <c r="E45" s="2">
        <v>2294</v>
      </c>
      <c r="F45" s="17">
        <f t="shared" si="0"/>
        <v>2.0023392629575965E-2</v>
      </c>
      <c r="H45" s="2"/>
    </row>
    <row r="46" spans="1:8">
      <c r="A46" t="s">
        <v>55</v>
      </c>
      <c r="B46" s="4">
        <v>10</v>
      </c>
      <c r="C46" s="15">
        <v>1</v>
      </c>
      <c r="D46" s="2">
        <v>89800</v>
      </c>
      <c r="E46">
        <v>186</v>
      </c>
      <c r="F46" s="17">
        <f t="shared" si="0"/>
        <v>1.6235183213169702E-3</v>
      </c>
      <c r="H46" s="2"/>
    </row>
    <row r="47" spans="1:8">
      <c r="A47" t="s">
        <v>38</v>
      </c>
      <c r="B47" s="4">
        <v>127</v>
      </c>
      <c r="C47" s="15">
        <v>0.96</v>
      </c>
      <c r="D47" s="2">
        <v>737500</v>
      </c>
      <c r="E47" s="2">
        <v>2901</v>
      </c>
      <c r="F47" s="17">
        <f t="shared" si="0"/>
        <v>2.532164865666952E-2</v>
      </c>
      <c r="H47" s="2"/>
    </row>
    <row r="48" spans="1:8">
      <c r="A48" t="s">
        <v>39</v>
      </c>
      <c r="B48" s="4">
        <v>213</v>
      </c>
      <c r="C48" s="15">
        <v>0.98</v>
      </c>
      <c r="D48" s="2">
        <v>3122600</v>
      </c>
      <c r="E48" s="2">
        <v>10488</v>
      </c>
      <c r="F48" s="17">
        <f t="shared" si="0"/>
        <v>9.1545484698776255E-2</v>
      </c>
      <c r="H48" s="2"/>
    </row>
    <row r="49" spans="1:8">
      <c r="A49" t="s">
        <v>40</v>
      </c>
      <c r="B49" s="4">
        <v>6</v>
      </c>
      <c r="C49" s="15">
        <v>1</v>
      </c>
      <c r="D49" s="2">
        <v>121700</v>
      </c>
      <c r="E49">
        <v>285</v>
      </c>
      <c r="F49" s="17">
        <f t="shared" si="0"/>
        <v>2.4876490407276155E-3</v>
      </c>
      <c r="H49" s="2"/>
    </row>
    <row r="50" spans="1:8">
      <c r="A50" t="s">
        <v>41</v>
      </c>
      <c r="B50" s="4">
        <v>4</v>
      </c>
      <c r="C50" s="15">
        <v>1</v>
      </c>
      <c r="D50" s="2">
        <v>12700</v>
      </c>
      <c r="E50">
        <v>130</v>
      </c>
      <c r="F50" s="17">
        <f t="shared" si="0"/>
        <v>1.134717106296807E-3</v>
      </c>
      <c r="H50" s="2"/>
    </row>
    <row r="51" spans="1:8">
      <c r="A51" t="s">
        <v>42</v>
      </c>
      <c r="B51" s="4">
        <v>105</v>
      </c>
      <c r="C51" s="15">
        <v>0.95</v>
      </c>
      <c r="D51" s="2">
        <v>1519400</v>
      </c>
      <c r="E51" s="2">
        <v>4582</v>
      </c>
      <c r="F51" s="17">
        <f t="shared" si="0"/>
        <v>3.9994413700399772E-2</v>
      </c>
      <c r="H51" s="2"/>
    </row>
    <row r="52" spans="1:8">
      <c r="A52" t="s">
        <v>43</v>
      </c>
      <c r="B52" s="4">
        <v>35</v>
      </c>
      <c r="C52" s="15">
        <v>0.97</v>
      </c>
      <c r="D52" s="2">
        <v>298100</v>
      </c>
      <c r="E52" s="2">
        <v>1035</v>
      </c>
      <c r="F52" s="17">
        <f t="shared" si="0"/>
        <v>9.0340938847476571E-3</v>
      </c>
      <c r="H52" s="2"/>
    </row>
    <row r="53" spans="1:8">
      <c r="A53" t="s">
        <v>56</v>
      </c>
      <c r="B53" s="4">
        <v>2</v>
      </c>
      <c r="C53" s="15">
        <v>1</v>
      </c>
      <c r="D53" s="2">
        <v>23000</v>
      </c>
      <c r="E53">
        <v>125</v>
      </c>
      <c r="F53" s="17">
        <f t="shared" si="0"/>
        <v>1.0910741406700067E-3</v>
      </c>
      <c r="H53" s="2"/>
    </row>
    <row r="54" spans="1:8">
      <c r="A54" t="s">
        <v>45</v>
      </c>
      <c r="B54" s="4">
        <v>27</v>
      </c>
      <c r="C54" s="15">
        <v>0.93</v>
      </c>
      <c r="D54" s="2">
        <v>269200</v>
      </c>
      <c r="E54">
        <v>938</v>
      </c>
      <c r="F54" s="17">
        <f t="shared" si="0"/>
        <v>8.1874203515877302E-3</v>
      </c>
      <c r="H54" s="2"/>
    </row>
    <row r="55" spans="1:8">
      <c r="A55" t="s">
        <v>46</v>
      </c>
      <c r="B55" s="4">
        <v>1</v>
      </c>
      <c r="C55" s="15">
        <v>0</v>
      </c>
      <c r="D55" s="2">
        <v>5400</v>
      </c>
      <c r="E55">
        <v>0</v>
      </c>
      <c r="F55" s="17">
        <f t="shared" si="0"/>
        <v>0</v>
      </c>
      <c r="H55" s="2"/>
    </row>
    <row r="56" spans="1:8">
      <c r="B56" s="6"/>
      <c r="D56" s="2"/>
      <c r="E56" s="2"/>
      <c r="F56" s="2"/>
      <c r="G56" s="3"/>
    </row>
    <row r="57" spans="1:8">
      <c r="A57" t="s">
        <v>171</v>
      </c>
      <c r="B57" s="6">
        <f>SUM(B6:B55)</f>
        <v>2631</v>
      </c>
      <c r="C57" s="15">
        <v>0.97</v>
      </c>
      <c r="D57" s="2">
        <f>SUM(D6:D55)</f>
        <v>27376900</v>
      </c>
      <c r="E57" s="2">
        <f>SUM(E6:E55)</f>
        <v>114566</v>
      </c>
      <c r="F57" s="17">
        <f t="shared" si="0"/>
        <v>1</v>
      </c>
    </row>
    <row r="59" spans="1:8">
      <c r="A59" t="s">
        <v>173</v>
      </c>
    </row>
    <row r="60" spans="1:8">
      <c r="A60" t="s">
        <v>71</v>
      </c>
    </row>
    <row r="61" spans="1:8">
      <c r="A61" t="s">
        <v>4</v>
      </c>
    </row>
  </sheetData>
  <pageMargins left="0.7" right="0.7" top="0.75" bottom="0.75" header="0.3" footer="0.3"/>
  <pageSetup scale="74" fitToHeight="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C57"/>
  <sheetViews>
    <sheetView zoomScale="70" zoomScaleNormal="70" zoomScalePageLayoutView="70" workbookViewId="0">
      <pane ySplit="7" topLeftCell="A8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9.1640625" style="4" customWidth="1"/>
    <col min="3" max="3" width="23" style="4" customWidth="1"/>
  </cols>
  <sheetData>
    <row r="5" spans="1:3">
      <c r="B5" s="4" t="s">
        <v>73</v>
      </c>
      <c r="C5" s="4" t="s">
        <v>65</v>
      </c>
    </row>
    <row r="7" spans="1:3">
      <c r="A7" t="s">
        <v>3</v>
      </c>
      <c r="B7" s="4" t="s">
        <v>72</v>
      </c>
      <c r="C7" s="5" t="s">
        <v>58</v>
      </c>
    </row>
    <row r="8" spans="1:3">
      <c r="A8" t="s">
        <v>5</v>
      </c>
      <c r="B8" s="6">
        <v>4779736</v>
      </c>
      <c r="C8" s="18" t="s">
        <v>67</v>
      </c>
    </row>
    <row r="9" spans="1:3">
      <c r="A9" t="s">
        <v>6</v>
      </c>
      <c r="B9" s="6">
        <v>710231</v>
      </c>
      <c r="C9" s="4" t="s">
        <v>70</v>
      </c>
    </row>
    <row r="10" spans="1:3">
      <c r="A10" t="s">
        <v>7</v>
      </c>
      <c r="B10" s="6">
        <v>6392017</v>
      </c>
      <c r="C10" s="4" t="s">
        <v>69</v>
      </c>
    </row>
    <row r="11" spans="1:3">
      <c r="A11" t="s">
        <v>8</v>
      </c>
      <c r="B11" s="6">
        <v>2915918</v>
      </c>
      <c r="C11" s="4" t="s">
        <v>68</v>
      </c>
    </row>
    <row r="12" spans="1:3">
      <c r="A12" t="s">
        <v>9</v>
      </c>
      <c r="B12" s="6">
        <v>37253956</v>
      </c>
      <c r="C12" s="4" t="s">
        <v>70</v>
      </c>
    </row>
    <row r="13" spans="1:3">
      <c r="A13" t="s">
        <v>10</v>
      </c>
      <c r="B13" s="6">
        <v>5029196</v>
      </c>
      <c r="C13" s="4" t="s">
        <v>69</v>
      </c>
    </row>
    <row r="14" spans="1:3">
      <c r="A14" t="s">
        <v>11</v>
      </c>
      <c r="B14" s="6">
        <v>3574097</v>
      </c>
      <c r="C14" s="4" t="s">
        <v>60</v>
      </c>
    </row>
    <row r="15" spans="1:3">
      <c r="A15" t="s">
        <v>12</v>
      </c>
      <c r="B15" s="6">
        <v>897934</v>
      </c>
      <c r="C15" s="4" t="s">
        <v>66</v>
      </c>
    </row>
    <row r="16" spans="1:3">
      <c r="A16" t="s">
        <v>13</v>
      </c>
      <c r="B16" s="6">
        <v>18801310</v>
      </c>
      <c r="C16" s="4" t="s">
        <v>66</v>
      </c>
    </row>
    <row r="17" spans="1:3">
      <c r="A17" t="s">
        <v>14</v>
      </c>
      <c r="B17" s="6">
        <v>9687653</v>
      </c>
      <c r="C17" s="4" t="s">
        <v>66</v>
      </c>
    </row>
    <row r="18" spans="1:3">
      <c r="A18" t="s">
        <v>15</v>
      </c>
      <c r="B18" s="6">
        <v>1360301</v>
      </c>
      <c r="C18" s="4" t="s">
        <v>70</v>
      </c>
    </row>
    <row r="19" spans="1:3">
      <c r="A19" t="s">
        <v>16</v>
      </c>
      <c r="B19" s="6">
        <v>1567582</v>
      </c>
      <c r="C19" s="4" t="s">
        <v>69</v>
      </c>
    </row>
    <row r="20" spans="1:3">
      <c r="A20" t="s">
        <v>17</v>
      </c>
      <c r="B20" s="6">
        <v>12830632</v>
      </c>
      <c r="C20" s="4" t="s">
        <v>63</v>
      </c>
    </row>
    <row r="21" spans="1:3">
      <c r="A21" t="s">
        <v>18</v>
      </c>
      <c r="B21" s="6">
        <v>6483802</v>
      </c>
      <c r="C21" s="4" t="s">
        <v>63</v>
      </c>
    </row>
    <row r="22" spans="1:3">
      <c r="A22" t="s">
        <v>19</v>
      </c>
      <c r="B22" s="6">
        <v>3046355</v>
      </c>
      <c r="C22" s="4" t="s">
        <v>64</v>
      </c>
    </row>
    <row r="23" spans="1:3">
      <c r="A23" t="s">
        <v>20</v>
      </c>
      <c r="B23" s="6">
        <v>2853118</v>
      </c>
      <c r="C23" s="4" t="s">
        <v>64</v>
      </c>
    </row>
    <row r="24" spans="1:3">
      <c r="A24" t="s">
        <v>21</v>
      </c>
      <c r="B24" s="6">
        <v>4339367</v>
      </c>
      <c r="C24" s="4" t="s">
        <v>67</v>
      </c>
    </row>
    <row r="25" spans="1:3">
      <c r="A25" t="s">
        <v>22</v>
      </c>
      <c r="B25" s="6">
        <v>4533372</v>
      </c>
      <c r="C25" s="4" t="s">
        <v>68</v>
      </c>
    </row>
    <row r="26" spans="1:3">
      <c r="A26" t="s">
        <v>23</v>
      </c>
      <c r="B26" s="6">
        <v>1328361</v>
      </c>
      <c r="C26" s="4" t="s">
        <v>60</v>
      </c>
    </row>
    <row r="27" spans="1:3">
      <c r="A27" t="s">
        <v>24</v>
      </c>
      <c r="B27" s="6">
        <v>5773552</v>
      </c>
      <c r="C27" s="4" t="s">
        <v>66</v>
      </c>
    </row>
    <row r="28" spans="1:3">
      <c r="A28" t="s">
        <v>25</v>
      </c>
      <c r="B28" s="6">
        <v>6547629</v>
      </c>
      <c r="C28" s="4" t="s">
        <v>60</v>
      </c>
    </row>
    <row r="29" spans="1:3">
      <c r="A29" t="s">
        <v>26</v>
      </c>
      <c r="B29" s="6">
        <v>9883640</v>
      </c>
      <c r="C29" s="4" t="s">
        <v>63</v>
      </c>
    </row>
    <row r="30" spans="1:3">
      <c r="A30" t="s">
        <v>27</v>
      </c>
      <c r="B30" s="6">
        <v>5303925</v>
      </c>
      <c r="C30" s="4" t="s">
        <v>64</v>
      </c>
    </row>
    <row r="31" spans="1:3">
      <c r="A31" t="s">
        <v>28</v>
      </c>
      <c r="B31" s="6">
        <v>2967297</v>
      </c>
      <c r="C31" s="4" t="s">
        <v>67</v>
      </c>
    </row>
    <row r="32" spans="1:3">
      <c r="A32" t="s">
        <v>29</v>
      </c>
      <c r="B32" s="6">
        <v>5988927</v>
      </c>
      <c r="C32" s="4" t="s">
        <v>64</v>
      </c>
    </row>
    <row r="33" spans="1:3">
      <c r="A33" t="s">
        <v>30</v>
      </c>
      <c r="B33" s="6">
        <v>989415</v>
      </c>
      <c r="C33" s="4" t="s">
        <v>69</v>
      </c>
    </row>
    <row r="34" spans="1:3">
      <c r="A34" t="s">
        <v>31</v>
      </c>
      <c r="B34" s="6">
        <v>1826341</v>
      </c>
      <c r="C34" s="4" t="s">
        <v>64</v>
      </c>
    </row>
    <row r="35" spans="1:3">
      <c r="A35" t="s">
        <v>32</v>
      </c>
      <c r="B35" s="6">
        <v>2700551</v>
      </c>
      <c r="C35" s="4" t="s">
        <v>69</v>
      </c>
    </row>
    <row r="36" spans="1:3">
      <c r="A36" t="s">
        <v>47</v>
      </c>
      <c r="B36" s="6">
        <v>1316470</v>
      </c>
      <c r="C36" s="4" t="s">
        <v>60</v>
      </c>
    </row>
    <row r="37" spans="1:3">
      <c r="A37" t="s">
        <v>48</v>
      </c>
      <c r="B37" s="6">
        <v>8791894</v>
      </c>
      <c r="C37" s="4" t="s">
        <v>61</v>
      </c>
    </row>
    <row r="38" spans="1:3">
      <c r="A38" t="s">
        <v>49</v>
      </c>
      <c r="B38" s="6">
        <v>2059179</v>
      </c>
      <c r="C38" s="4" t="s">
        <v>69</v>
      </c>
    </row>
    <row r="39" spans="1:3">
      <c r="A39" t="s">
        <v>50</v>
      </c>
      <c r="B39" s="6">
        <v>19378102</v>
      </c>
      <c r="C39" s="4" t="s">
        <v>61</v>
      </c>
    </row>
    <row r="40" spans="1:3">
      <c r="A40" t="s">
        <v>51</v>
      </c>
      <c r="B40" s="6">
        <v>9535483</v>
      </c>
      <c r="C40" s="4" t="s">
        <v>66</v>
      </c>
    </row>
    <row r="41" spans="1:3">
      <c r="A41" t="s">
        <v>52</v>
      </c>
      <c r="B41" s="6">
        <v>672591</v>
      </c>
      <c r="C41" s="4" t="s">
        <v>64</v>
      </c>
    </row>
    <row r="42" spans="1:3">
      <c r="A42" t="s">
        <v>33</v>
      </c>
      <c r="B42" s="6">
        <v>11536504</v>
      </c>
      <c r="C42" s="4" t="s">
        <v>63</v>
      </c>
    </row>
    <row r="43" spans="1:3">
      <c r="A43" t="s">
        <v>34</v>
      </c>
      <c r="B43" s="6">
        <v>3751351</v>
      </c>
      <c r="C43" s="4" t="s">
        <v>68</v>
      </c>
    </row>
    <row r="44" spans="1:3">
      <c r="A44" t="s">
        <v>35</v>
      </c>
      <c r="B44" s="6">
        <v>3831074</v>
      </c>
      <c r="C44" s="4" t="s">
        <v>70</v>
      </c>
    </row>
    <row r="45" spans="1:3">
      <c r="A45" t="s">
        <v>36</v>
      </c>
      <c r="B45" s="6">
        <v>12702379</v>
      </c>
      <c r="C45" s="4" t="s">
        <v>61</v>
      </c>
    </row>
    <row r="46" spans="1:3">
      <c r="A46" t="s">
        <v>53</v>
      </c>
      <c r="B46" s="6">
        <v>1052567</v>
      </c>
      <c r="C46" s="4" t="s">
        <v>60</v>
      </c>
    </row>
    <row r="47" spans="1:3">
      <c r="A47" t="s">
        <v>54</v>
      </c>
      <c r="B47" s="6">
        <v>4625364</v>
      </c>
      <c r="C47" s="4" t="s">
        <v>66</v>
      </c>
    </row>
    <row r="48" spans="1:3">
      <c r="A48" t="s">
        <v>55</v>
      </c>
      <c r="B48" s="6">
        <v>814180</v>
      </c>
      <c r="C48" s="4" t="s">
        <v>64</v>
      </c>
    </row>
    <row r="49" spans="1:3">
      <c r="A49" t="s">
        <v>38</v>
      </c>
      <c r="B49" s="6">
        <v>6346105</v>
      </c>
      <c r="C49" s="4" t="s">
        <v>67</v>
      </c>
    </row>
    <row r="50" spans="1:3">
      <c r="A50" t="s">
        <v>39</v>
      </c>
      <c r="B50" s="6">
        <v>25145561</v>
      </c>
      <c r="C50" s="4" t="s">
        <v>68</v>
      </c>
    </row>
    <row r="51" spans="1:3">
      <c r="A51" t="s">
        <v>40</v>
      </c>
      <c r="B51" s="6">
        <v>2763885</v>
      </c>
      <c r="C51" s="4" t="s">
        <v>69</v>
      </c>
    </row>
    <row r="52" spans="1:3">
      <c r="A52" t="s">
        <v>41</v>
      </c>
      <c r="B52" s="6">
        <v>625741</v>
      </c>
      <c r="C52" s="4" t="s">
        <v>60</v>
      </c>
    </row>
    <row r="53" spans="1:3">
      <c r="A53" t="s">
        <v>42</v>
      </c>
      <c r="B53" s="6">
        <v>8001024</v>
      </c>
      <c r="C53" s="4" t="s">
        <v>66</v>
      </c>
    </row>
    <row r="54" spans="1:3">
      <c r="A54" t="s">
        <v>43</v>
      </c>
      <c r="B54" s="6">
        <v>6724540</v>
      </c>
      <c r="C54" s="4" t="s">
        <v>70</v>
      </c>
    </row>
    <row r="55" spans="1:3">
      <c r="A55" t="s">
        <v>56</v>
      </c>
      <c r="B55" s="6">
        <v>1852994</v>
      </c>
      <c r="C55" s="4" t="s">
        <v>66</v>
      </c>
    </row>
    <row r="56" spans="1:3">
      <c r="A56" t="s">
        <v>45</v>
      </c>
      <c r="B56" s="6">
        <v>5686986</v>
      </c>
      <c r="C56" s="4" t="s">
        <v>63</v>
      </c>
    </row>
    <row r="57" spans="1:3">
      <c r="A57" t="s">
        <v>46</v>
      </c>
      <c r="B57" s="6">
        <v>563626</v>
      </c>
      <c r="C57" s="4" t="s">
        <v>69</v>
      </c>
    </row>
  </sheetData>
  <pageMargins left="0.7" right="0.7" top="0.75" bottom="0.75" header="0.3" footer="0.3"/>
  <pageSetup scale="74" fitToHeight="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/>
  </sheetViews>
  <sheetFormatPr baseColWidth="10" defaultColWidth="8.83203125" defaultRowHeight="14" x14ac:dyDescent="0"/>
  <cols>
    <col min="1" max="1" width="21.33203125" customWidth="1"/>
    <col min="2" max="2" width="10.83203125" customWidth="1"/>
  </cols>
  <sheetData>
    <row r="2" spans="1:2">
      <c r="A2" t="s">
        <v>180</v>
      </c>
    </row>
    <row r="4" spans="1:2">
      <c r="A4" s="22" t="s">
        <v>58</v>
      </c>
      <c r="B4" s="22" t="s">
        <v>57</v>
      </c>
    </row>
    <row r="5" spans="1:2">
      <c r="A5" t="s">
        <v>63</v>
      </c>
      <c r="B5" t="s">
        <v>62</v>
      </c>
    </row>
    <row r="6" spans="1:2">
      <c r="A6" t="s">
        <v>67</v>
      </c>
      <c r="B6" t="s">
        <v>37</v>
      </c>
    </row>
    <row r="7" spans="1:2">
      <c r="A7" t="s">
        <v>61</v>
      </c>
      <c r="B7" t="s">
        <v>59</v>
      </c>
    </row>
    <row r="8" spans="1:2">
      <c r="A8" t="s">
        <v>69</v>
      </c>
      <c r="B8" t="s">
        <v>44</v>
      </c>
    </row>
    <row r="9" spans="1:2">
      <c r="A9" t="s">
        <v>60</v>
      </c>
      <c r="B9" t="s">
        <v>59</v>
      </c>
    </row>
    <row r="10" spans="1:2">
      <c r="A10" t="s">
        <v>70</v>
      </c>
      <c r="B10" t="s">
        <v>44</v>
      </c>
    </row>
    <row r="11" spans="1:2">
      <c r="A11" t="s">
        <v>66</v>
      </c>
      <c r="B11" t="s">
        <v>37</v>
      </c>
    </row>
    <row r="12" spans="1:2">
      <c r="A12" t="s">
        <v>64</v>
      </c>
      <c r="B12" t="s">
        <v>62</v>
      </c>
    </row>
    <row r="13" spans="1:2">
      <c r="A13" t="s">
        <v>68</v>
      </c>
      <c r="B13" t="s">
        <v>37</v>
      </c>
    </row>
  </sheetData>
  <sortState ref="A5:B13">
    <sortCondition ref="A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1"/>
  <sheetViews>
    <sheetView zoomScale="70" zoomScaleNormal="70" zoomScalePageLayoutView="70" workbookViewId="0">
      <pane ySplit="5" topLeftCell="A6" activePane="bottomLeft" state="frozenSplit"/>
      <selection pane="bottomLeft"/>
    </sheetView>
  </sheetViews>
  <sheetFormatPr baseColWidth="10" defaultColWidth="8.83203125" defaultRowHeight="14" x14ac:dyDescent="0"/>
  <cols>
    <col min="1" max="1" width="16.1640625" customWidth="1"/>
    <col min="2" max="2" width="15.33203125" style="4" customWidth="1"/>
    <col min="3" max="3" width="8.83203125" style="4"/>
    <col min="4" max="4" width="20.83203125" customWidth="1"/>
    <col min="5" max="5" width="18.33203125" customWidth="1"/>
    <col min="6" max="6" width="17" customWidth="1"/>
    <col min="7" max="7" width="19" style="4" bestFit="1" customWidth="1"/>
    <col min="8" max="8" width="14.33203125" style="4" customWidth="1"/>
    <col min="9" max="9" width="13.83203125" customWidth="1"/>
    <col min="10" max="10" width="14.5" customWidth="1"/>
    <col min="11" max="11" width="13.83203125" customWidth="1"/>
    <col min="12" max="12" width="20" customWidth="1"/>
    <col min="13" max="13" width="14" style="4" customWidth="1"/>
    <col min="14" max="14" width="13.1640625" customWidth="1"/>
  </cols>
  <sheetData>
    <row r="1" spans="1:14">
      <c r="A1" t="s">
        <v>0</v>
      </c>
    </row>
    <row r="2" spans="1:14">
      <c r="A2" t="s">
        <v>1</v>
      </c>
      <c r="M2" s="4">
        <f>CORREL(J6:J55,M6:M55)</f>
        <v>0.28822511479559609</v>
      </c>
    </row>
    <row r="3" spans="1:14">
      <c r="A3" t="s">
        <v>2</v>
      </c>
    </row>
    <row r="5" spans="1:14" ht="44">
      <c r="A5" t="s">
        <v>3</v>
      </c>
      <c r="B5" s="5" t="s">
        <v>76</v>
      </c>
      <c r="C5" s="5" t="s">
        <v>77</v>
      </c>
      <c r="D5" s="7" t="s">
        <v>78</v>
      </c>
      <c r="E5" s="7" t="s">
        <v>172</v>
      </c>
      <c r="F5" s="5" t="s">
        <v>170</v>
      </c>
      <c r="G5" s="5" t="s">
        <v>174</v>
      </c>
      <c r="H5" s="5" t="s">
        <v>175</v>
      </c>
      <c r="I5" s="5" t="s">
        <v>176</v>
      </c>
      <c r="J5" s="5" t="s">
        <v>177</v>
      </c>
      <c r="K5" s="4" t="s">
        <v>72</v>
      </c>
      <c r="L5" s="5" t="s">
        <v>58</v>
      </c>
      <c r="M5" s="5" t="s">
        <v>179</v>
      </c>
      <c r="N5" s="5" t="s">
        <v>57</v>
      </c>
    </row>
    <row r="6" spans="1:14">
      <c r="A6" t="s">
        <v>5</v>
      </c>
      <c r="B6" s="4">
        <v>62</v>
      </c>
      <c r="C6" s="15">
        <v>0.95</v>
      </c>
      <c r="D6" s="2">
        <v>420200</v>
      </c>
      <c r="E6" s="2">
        <v>1767</v>
      </c>
      <c r="F6" s="17">
        <f>E6/$E$57</f>
        <v>1.5423424052511216E-2</v>
      </c>
      <c r="G6" s="19">
        <f>ROUND(B6*C6, 0)</f>
        <v>59</v>
      </c>
      <c r="H6" s="19">
        <f>B6-G6</f>
        <v>3</v>
      </c>
      <c r="I6" s="2">
        <f>IF(B6=0,0,D6/B6)</f>
        <v>6777.4193548387093</v>
      </c>
      <c r="J6" s="20">
        <f>IF(D6=0,0,E6*1000/D6)</f>
        <v>4.2051404093288909</v>
      </c>
      <c r="K6" s="6">
        <v>4779736</v>
      </c>
      <c r="L6" s="18" t="s">
        <v>67</v>
      </c>
      <c r="M6" s="9">
        <f>B6*100000/K6</f>
        <v>1.2971427710651802</v>
      </c>
      <c r="N6" t="str">
        <f>VLOOKUP(L6,'3b. Lookup Divisions'!$A$5:$B$13,2)</f>
        <v>South</v>
      </c>
    </row>
    <row r="7" spans="1:14">
      <c r="A7" t="s">
        <v>6</v>
      </c>
      <c r="B7" s="4">
        <v>2</v>
      </c>
      <c r="C7" s="15">
        <v>1</v>
      </c>
      <c r="D7" s="2">
        <v>128500</v>
      </c>
      <c r="E7">
        <v>307</v>
      </c>
      <c r="F7" s="17">
        <f t="shared" ref="F7:F57" si="0">E7/$E$57</f>
        <v>2.6796780894855366E-3</v>
      </c>
      <c r="G7" s="19">
        <f t="shared" ref="G7:G55" si="1">ROUND(B7*C7, 0)</f>
        <v>2</v>
      </c>
      <c r="H7" s="19">
        <f t="shared" ref="H7:H55" si="2">B7-G7</f>
        <v>0</v>
      </c>
      <c r="I7" s="2">
        <f t="shared" ref="I7:I57" si="3">IF(B7=0,0,D7/B7)</f>
        <v>64250</v>
      </c>
      <c r="J7" s="20">
        <f t="shared" ref="J7:J57" si="4">IF(D7=0,0,E7*1000/D7)</f>
        <v>2.3891050583657587</v>
      </c>
      <c r="K7" s="6">
        <v>710231</v>
      </c>
      <c r="L7" s="4" t="s">
        <v>70</v>
      </c>
      <c r="M7" s="9">
        <f t="shared" ref="M7:M57" si="5">B7*100000/K7</f>
        <v>0.28159852217095566</v>
      </c>
      <c r="N7" t="str">
        <f>VLOOKUP(L7,'3b. Lookup Divisions'!$A$5:$B$13,2)</f>
        <v>West</v>
      </c>
    </row>
    <row r="8" spans="1:14">
      <c r="A8" t="s">
        <v>7</v>
      </c>
      <c r="B8" s="4">
        <v>87</v>
      </c>
      <c r="C8" s="15">
        <v>0.98</v>
      </c>
      <c r="D8" s="2">
        <v>619500</v>
      </c>
      <c r="E8" s="2">
        <v>3069</v>
      </c>
      <c r="F8" s="17">
        <f t="shared" si="0"/>
        <v>2.6788052301730009E-2</v>
      </c>
      <c r="G8" s="19">
        <f t="shared" si="1"/>
        <v>85</v>
      </c>
      <c r="H8" s="19">
        <f t="shared" si="2"/>
        <v>2</v>
      </c>
      <c r="I8" s="2">
        <f t="shared" si="3"/>
        <v>7120.6896551724139</v>
      </c>
      <c r="J8" s="20">
        <f t="shared" si="4"/>
        <v>4.9539951573849876</v>
      </c>
      <c r="K8" s="6">
        <v>6392017</v>
      </c>
      <c r="L8" s="4" t="s">
        <v>69</v>
      </c>
      <c r="M8" s="9">
        <f t="shared" si="5"/>
        <v>1.3610727255575197</v>
      </c>
      <c r="N8" t="str">
        <f>VLOOKUP(L8,'3b. Lookup Divisions'!$A$5:$B$13,2)</f>
        <v>West</v>
      </c>
    </row>
    <row r="9" spans="1:14">
      <c r="A9" t="s">
        <v>8</v>
      </c>
      <c r="B9" s="4">
        <v>17</v>
      </c>
      <c r="C9" s="15">
        <v>0.94</v>
      </c>
      <c r="D9" s="2">
        <v>92400</v>
      </c>
      <c r="E9">
        <v>285</v>
      </c>
      <c r="F9" s="17">
        <f t="shared" si="0"/>
        <v>2.4876490407276155E-3</v>
      </c>
      <c r="G9" s="19">
        <f t="shared" si="1"/>
        <v>16</v>
      </c>
      <c r="H9" s="19">
        <f t="shared" si="2"/>
        <v>1</v>
      </c>
      <c r="I9" s="2">
        <f t="shared" si="3"/>
        <v>5435.2941176470586</v>
      </c>
      <c r="J9" s="20">
        <f t="shared" si="4"/>
        <v>3.0844155844155843</v>
      </c>
      <c r="K9" s="6">
        <v>2915918</v>
      </c>
      <c r="L9" s="4" t="s">
        <v>68</v>
      </c>
      <c r="M9" s="9">
        <f t="shared" si="5"/>
        <v>0.58300679237207631</v>
      </c>
      <c r="N9" t="str">
        <f>VLOOKUP(L9,'3b. Lookup Divisions'!$A$5:$B$13,2)</f>
        <v>South</v>
      </c>
    </row>
    <row r="10" spans="1:14">
      <c r="A10" t="s">
        <v>9</v>
      </c>
      <c r="B10" s="4">
        <v>123</v>
      </c>
      <c r="C10" s="15">
        <v>0.99</v>
      </c>
      <c r="D10" s="2">
        <v>2670100</v>
      </c>
      <c r="E10" s="2">
        <v>15337</v>
      </c>
      <c r="F10" s="17">
        <f t="shared" si="0"/>
        <v>0.13387043276364716</v>
      </c>
      <c r="G10" s="19">
        <f t="shared" si="1"/>
        <v>122</v>
      </c>
      <c r="H10" s="19">
        <f t="shared" si="2"/>
        <v>1</v>
      </c>
      <c r="I10" s="2">
        <f t="shared" si="3"/>
        <v>21708.130081300813</v>
      </c>
      <c r="J10" s="20">
        <f t="shared" si="4"/>
        <v>5.7439796262312273</v>
      </c>
      <c r="K10" s="6">
        <v>37253956</v>
      </c>
      <c r="L10" s="4" t="s">
        <v>70</v>
      </c>
      <c r="M10" s="9">
        <f t="shared" si="5"/>
        <v>0.33016627817996025</v>
      </c>
      <c r="N10" t="str">
        <f>VLOOKUP(L10,'3b. Lookup Divisions'!$A$5:$B$13,2)</f>
        <v>West</v>
      </c>
    </row>
    <row r="11" spans="1:14">
      <c r="A11" t="s">
        <v>10</v>
      </c>
      <c r="B11" s="4">
        <v>59</v>
      </c>
      <c r="C11" s="15">
        <v>0.95</v>
      </c>
      <c r="D11" s="2">
        <v>504200</v>
      </c>
      <c r="E11" s="2">
        <v>1868</v>
      </c>
      <c r="F11" s="17">
        <f t="shared" si="0"/>
        <v>1.6305011958172581E-2</v>
      </c>
      <c r="G11" s="19">
        <f t="shared" si="1"/>
        <v>56</v>
      </c>
      <c r="H11" s="19">
        <f t="shared" si="2"/>
        <v>3</v>
      </c>
      <c r="I11" s="2">
        <f t="shared" si="3"/>
        <v>8545.7627118644068</v>
      </c>
      <c r="J11" s="20">
        <f t="shared" si="4"/>
        <v>3.7048790162633876</v>
      </c>
      <c r="K11" s="6">
        <v>5029196</v>
      </c>
      <c r="L11" s="4" t="s">
        <v>69</v>
      </c>
      <c r="M11" s="9">
        <f t="shared" si="5"/>
        <v>1.1731497440147491</v>
      </c>
      <c r="N11" t="str">
        <f>VLOOKUP(L11,'3b. Lookup Divisions'!$A$5:$B$13,2)</f>
        <v>West</v>
      </c>
    </row>
    <row r="12" spans="1:14">
      <c r="A12" t="s">
        <v>11</v>
      </c>
      <c r="B12" s="4">
        <v>23</v>
      </c>
      <c r="C12" s="15">
        <v>0.87</v>
      </c>
      <c r="D12" s="2">
        <v>269100</v>
      </c>
      <c r="E12" s="2">
        <v>1092</v>
      </c>
      <c r="F12" s="17">
        <f t="shared" si="0"/>
        <v>9.5316236928931798E-3</v>
      </c>
      <c r="G12" s="19">
        <f t="shared" si="1"/>
        <v>20</v>
      </c>
      <c r="H12" s="19">
        <f t="shared" si="2"/>
        <v>3</v>
      </c>
      <c r="I12" s="2">
        <f t="shared" si="3"/>
        <v>11700</v>
      </c>
      <c r="J12" s="20">
        <f t="shared" si="4"/>
        <v>4.0579710144927539</v>
      </c>
      <c r="K12" s="6">
        <v>3574097</v>
      </c>
      <c r="L12" s="4" t="s">
        <v>60</v>
      </c>
      <c r="M12" s="9">
        <f t="shared" si="5"/>
        <v>0.64351918820334197</v>
      </c>
      <c r="N12" t="str">
        <f>VLOOKUP(L12,'3b. Lookup Divisions'!$A$5:$B$13,2)</f>
        <v>Northeast</v>
      </c>
    </row>
    <row r="13" spans="1:14">
      <c r="A13" t="s">
        <v>12</v>
      </c>
      <c r="B13" s="4">
        <v>17</v>
      </c>
      <c r="C13" s="15">
        <v>1</v>
      </c>
      <c r="D13" s="2">
        <v>33300</v>
      </c>
      <c r="E13">
        <v>433</v>
      </c>
      <c r="F13" s="17">
        <f t="shared" si="0"/>
        <v>3.7794808232809035E-3</v>
      </c>
      <c r="G13" s="19">
        <f t="shared" si="1"/>
        <v>17</v>
      </c>
      <c r="H13" s="19">
        <f t="shared" si="2"/>
        <v>0</v>
      </c>
      <c r="I13" s="2">
        <f t="shared" si="3"/>
        <v>1958.8235294117646</v>
      </c>
      <c r="J13" s="20">
        <f t="shared" si="4"/>
        <v>13.003003003003004</v>
      </c>
      <c r="K13" s="6">
        <v>897934</v>
      </c>
      <c r="L13" s="4" t="s">
        <v>66</v>
      </c>
      <c r="M13" s="9">
        <f t="shared" si="5"/>
        <v>1.8932349148155656</v>
      </c>
      <c r="N13" t="str">
        <f>VLOOKUP(L13,'3b. Lookup Divisions'!$A$5:$B$13,2)</f>
        <v>South</v>
      </c>
    </row>
    <row r="14" spans="1:14">
      <c r="A14" t="s">
        <v>13</v>
      </c>
      <c r="B14" s="4">
        <v>184</v>
      </c>
      <c r="C14" s="15">
        <v>0.96</v>
      </c>
      <c r="D14" s="2">
        <v>1881000</v>
      </c>
      <c r="E14" s="2">
        <v>7754</v>
      </c>
      <c r="F14" s="17">
        <f t="shared" si="0"/>
        <v>6.7681511094041857E-2</v>
      </c>
      <c r="G14" s="19">
        <f t="shared" si="1"/>
        <v>177</v>
      </c>
      <c r="H14" s="19">
        <f t="shared" si="2"/>
        <v>7</v>
      </c>
      <c r="I14" s="2">
        <f t="shared" si="3"/>
        <v>10222.826086956522</v>
      </c>
      <c r="J14" s="20">
        <f t="shared" si="4"/>
        <v>4.1222753854332801</v>
      </c>
      <c r="K14" s="6">
        <v>18801310</v>
      </c>
      <c r="L14" s="4" t="s">
        <v>66</v>
      </c>
      <c r="M14" s="9">
        <f t="shared" si="5"/>
        <v>0.97865521072733763</v>
      </c>
      <c r="N14" t="str">
        <f>VLOOKUP(L14,'3b. Lookup Divisions'!$A$5:$B$13,2)</f>
        <v>South</v>
      </c>
    </row>
    <row r="15" spans="1:14">
      <c r="A15" t="s">
        <v>14</v>
      </c>
      <c r="B15" s="4">
        <v>143</v>
      </c>
      <c r="C15" s="15">
        <v>0.94</v>
      </c>
      <c r="D15" s="2">
        <v>1251000</v>
      </c>
      <c r="E15" s="2">
        <v>4908</v>
      </c>
      <c r="F15" s="17">
        <f t="shared" si="0"/>
        <v>4.2839935059267149E-2</v>
      </c>
      <c r="G15" s="19">
        <f t="shared" si="1"/>
        <v>134</v>
      </c>
      <c r="H15" s="19">
        <f t="shared" si="2"/>
        <v>9</v>
      </c>
      <c r="I15" s="2">
        <f t="shared" si="3"/>
        <v>8748.2517482517487</v>
      </c>
      <c r="J15" s="20">
        <f t="shared" si="4"/>
        <v>3.9232613908872902</v>
      </c>
      <c r="K15" s="6">
        <v>9687653</v>
      </c>
      <c r="L15" s="4" t="s">
        <v>66</v>
      </c>
      <c r="M15" s="9">
        <f t="shared" si="5"/>
        <v>1.4761057193109621</v>
      </c>
      <c r="N15" t="str">
        <f>VLOOKUP(L15,'3b. Lookup Divisions'!$A$5:$B$13,2)</f>
        <v>South</v>
      </c>
    </row>
    <row r="16" spans="1:14">
      <c r="A16" t="s">
        <v>15</v>
      </c>
      <c r="B16" s="4">
        <v>0</v>
      </c>
      <c r="C16" s="15">
        <v>0</v>
      </c>
      <c r="D16">
        <v>0</v>
      </c>
      <c r="E16">
        <v>0</v>
      </c>
      <c r="F16" s="17">
        <f t="shared" si="0"/>
        <v>0</v>
      </c>
      <c r="G16" s="19">
        <f t="shared" si="1"/>
        <v>0</v>
      </c>
      <c r="H16" s="19">
        <f t="shared" si="2"/>
        <v>0</v>
      </c>
      <c r="I16" s="2">
        <f t="shared" si="3"/>
        <v>0</v>
      </c>
      <c r="J16" s="20">
        <f t="shared" si="4"/>
        <v>0</v>
      </c>
      <c r="K16" s="6">
        <v>1360301</v>
      </c>
      <c r="L16" s="4" t="s">
        <v>70</v>
      </c>
      <c r="M16" s="9">
        <f t="shared" si="5"/>
        <v>0</v>
      </c>
      <c r="N16" t="str">
        <f>VLOOKUP(L16,'3b. Lookup Divisions'!$A$5:$B$13,2)</f>
        <v>West</v>
      </c>
    </row>
    <row r="17" spans="1:14">
      <c r="A17" t="s">
        <v>16</v>
      </c>
      <c r="B17" s="4">
        <v>12</v>
      </c>
      <c r="C17" s="15">
        <v>0.92</v>
      </c>
      <c r="D17" s="2">
        <v>80700</v>
      </c>
      <c r="E17">
        <v>320</v>
      </c>
      <c r="F17" s="17">
        <f t="shared" si="0"/>
        <v>2.7931498001152175E-3</v>
      </c>
      <c r="G17" s="19">
        <f t="shared" si="1"/>
        <v>11</v>
      </c>
      <c r="H17" s="19">
        <f t="shared" si="2"/>
        <v>1</v>
      </c>
      <c r="I17" s="2">
        <f t="shared" si="3"/>
        <v>6725</v>
      </c>
      <c r="J17" s="20">
        <f t="shared" si="4"/>
        <v>3.9653035935563818</v>
      </c>
      <c r="K17" s="6">
        <v>1567582</v>
      </c>
      <c r="L17" s="4" t="s">
        <v>69</v>
      </c>
      <c r="M17" s="9">
        <f t="shared" si="5"/>
        <v>0.76551019340615034</v>
      </c>
      <c r="N17" t="str">
        <f>VLOOKUP(L17,'3b. Lookup Divisions'!$A$5:$B$13,2)</f>
        <v>West</v>
      </c>
    </row>
    <row r="18" spans="1:14">
      <c r="A18" t="s">
        <v>17</v>
      </c>
      <c r="B18" s="4">
        <v>101</v>
      </c>
      <c r="C18" s="15">
        <v>0.98</v>
      </c>
      <c r="D18" s="2">
        <v>1335900</v>
      </c>
      <c r="E18" s="2">
        <v>6043</v>
      </c>
      <c r="F18" s="17">
        <f t="shared" si="0"/>
        <v>5.2746888256550807E-2</v>
      </c>
      <c r="G18" s="19">
        <f t="shared" si="1"/>
        <v>99</v>
      </c>
      <c r="H18" s="19">
        <f t="shared" si="2"/>
        <v>2</v>
      </c>
      <c r="I18" s="2">
        <f t="shared" si="3"/>
        <v>13226.732673267326</v>
      </c>
      <c r="J18" s="20">
        <f t="shared" si="4"/>
        <v>4.5235421813009955</v>
      </c>
      <c r="K18" s="6">
        <v>12830632</v>
      </c>
      <c r="L18" s="4" t="s">
        <v>63</v>
      </c>
      <c r="M18" s="9">
        <f t="shared" si="5"/>
        <v>0.78717868301421157</v>
      </c>
      <c r="N18" t="str">
        <f>VLOOKUP(L18,'3b. Lookup Divisions'!$A$5:$B$13,2)</f>
        <v>Midwest</v>
      </c>
    </row>
    <row r="19" spans="1:14">
      <c r="A19" t="s">
        <v>18</v>
      </c>
      <c r="B19" s="4">
        <v>81</v>
      </c>
      <c r="C19" s="15">
        <v>0.96</v>
      </c>
      <c r="D19" s="2">
        <v>799000</v>
      </c>
      <c r="E19" s="2">
        <v>3610</v>
      </c>
      <c r="F19" s="17">
        <f t="shared" si="0"/>
        <v>3.15102211825498E-2</v>
      </c>
      <c r="G19" s="19">
        <f t="shared" si="1"/>
        <v>78</v>
      </c>
      <c r="H19" s="19">
        <f t="shared" si="2"/>
        <v>3</v>
      </c>
      <c r="I19" s="2">
        <f t="shared" si="3"/>
        <v>9864.1975308641977</v>
      </c>
      <c r="J19" s="20">
        <f t="shared" si="4"/>
        <v>4.5181476846057569</v>
      </c>
      <c r="K19" s="6">
        <v>6483802</v>
      </c>
      <c r="L19" s="4" t="s">
        <v>63</v>
      </c>
      <c r="M19" s="9">
        <f t="shared" si="5"/>
        <v>1.2492670195666062</v>
      </c>
      <c r="N19" t="str">
        <f>VLOOKUP(L19,'3b. Lookup Divisions'!$A$5:$B$13,2)</f>
        <v>Midwest</v>
      </c>
    </row>
    <row r="20" spans="1:14">
      <c r="A20" t="s">
        <v>19</v>
      </c>
      <c r="B20" s="4">
        <v>21</v>
      </c>
      <c r="C20" s="15">
        <v>1</v>
      </c>
      <c r="D20" s="2">
        <v>290600</v>
      </c>
      <c r="E20" s="2">
        <v>1019</v>
      </c>
      <c r="F20" s="17">
        <f t="shared" si="0"/>
        <v>8.8944363947418958E-3</v>
      </c>
      <c r="G20" s="19">
        <f t="shared" si="1"/>
        <v>21</v>
      </c>
      <c r="H20" s="19">
        <f t="shared" si="2"/>
        <v>0</v>
      </c>
      <c r="I20" s="2">
        <f t="shared" si="3"/>
        <v>13838.095238095239</v>
      </c>
      <c r="J20" s="20">
        <f t="shared" si="4"/>
        <v>3.5065381968341365</v>
      </c>
      <c r="K20" s="6">
        <v>3046355</v>
      </c>
      <c r="L20" s="4" t="s">
        <v>64</v>
      </c>
      <c r="M20" s="9">
        <f t="shared" si="5"/>
        <v>0.68934841802744595</v>
      </c>
      <c r="N20" t="str">
        <f>VLOOKUP(L20,'3b. Lookup Divisions'!$A$5:$B$13,2)</f>
        <v>Midwest</v>
      </c>
    </row>
    <row r="21" spans="1:14">
      <c r="A21" t="s">
        <v>20</v>
      </c>
      <c r="B21" s="4">
        <v>37</v>
      </c>
      <c r="C21" s="15">
        <v>0.95</v>
      </c>
      <c r="D21" s="2">
        <v>642900</v>
      </c>
      <c r="E21" s="2">
        <v>1350</v>
      </c>
      <c r="F21" s="17">
        <f t="shared" si="0"/>
        <v>1.1783600719236073E-2</v>
      </c>
      <c r="G21" s="19">
        <f t="shared" si="1"/>
        <v>35</v>
      </c>
      <c r="H21" s="19">
        <f t="shared" si="2"/>
        <v>2</v>
      </c>
      <c r="I21" s="2">
        <f t="shared" si="3"/>
        <v>17375.675675675677</v>
      </c>
      <c r="J21" s="20">
        <f t="shared" si="4"/>
        <v>2.0998600093327111</v>
      </c>
      <c r="K21" s="6">
        <v>2853118</v>
      </c>
      <c r="L21" s="4" t="s">
        <v>64</v>
      </c>
      <c r="M21" s="9">
        <f t="shared" si="5"/>
        <v>1.2968268399694649</v>
      </c>
      <c r="N21" t="str">
        <f>VLOOKUP(L21,'3b. Lookup Divisions'!$A$5:$B$13,2)</f>
        <v>Midwest</v>
      </c>
    </row>
    <row r="22" spans="1:14">
      <c r="A22" t="s">
        <v>21</v>
      </c>
      <c r="B22" s="4">
        <v>23</v>
      </c>
      <c r="C22" s="15">
        <v>0.96</v>
      </c>
      <c r="D22" s="2">
        <v>134700</v>
      </c>
      <c r="E22">
        <v>653</v>
      </c>
      <c r="F22" s="17">
        <f t="shared" si="0"/>
        <v>5.6997713108601156E-3</v>
      </c>
      <c r="G22" s="19">
        <f t="shared" si="1"/>
        <v>22</v>
      </c>
      <c r="H22" s="19">
        <f t="shared" si="2"/>
        <v>1</v>
      </c>
      <c r="I22" s="2">
        <f t="shared" si="3"/>
        <v>5856.521739130435</v>
      </c>
      <c r="J22" s="20">
        <f t="shared" si="4"/>
        <v>4.8478099480326655</v>
      </c>
      <c r="K22" s="6">
        <v>4339367</v>
      </c>
      <c r="L22" s="4" t="s">
        <v>67</v>
      </c>
      <c r="M22" s="9">
        <f t="shared" si="5"/>
        <v>0.53003122344802822</v>
      </c>
      <c r="N22" t="str">
        <f>VLOOKUP(L22,'3b. Lookup Divisions'!$A$5:$B$13,2)</f>
        <v>South</v>
      </c>
    </row>
    <row r="23" spans="1:14">
      <c r="A23" t="s">
        <v>22</v>
      </c>
      <c r="B23" s="4">
        <v>34</v>
      </c>
      <c r="C23" s="15">
        <v>1</v>
      </c>
      <c r="D23" s="2">
        <v>344200</v>
      </c>
      <c r="E23" s="2">
        <v>1260</v>
      </c>
      <c r="F23" s="17">
        <f t="shared" si="0"/>
        <v>1.0998027337953669E-2</v>
      </c>
      <c r="G23" s="19">
        <f t="shared" si="1"/>
        <v>34</v>
      </c>
      <c r="H23" s="19">
        <f t="shared" si="2"/>
        <v>0</v>
      </c>
      <c r="I23" s="2">
        <f t="shared" si="3"/>
        <v>10123.529411764706</v>
      </c>
      <c r="J23" s="20">
        <f t="shared" si="4"/>
        <v>3.6606624055781523</v>
      </c>
      <c r="K23" s="6">
        <v>4533372</v>
      </c>
      <c r="L23" s="4" t="s">
        <v>68</v>
      </c>
      <c r="M23" s="9">
        <f t="shared" si="5"/>
        <v>0.74999360299573914</v>
      </c>
      <c r="N23" t="str">
        <f>VLOOKUP(L23,'3b. Lookup Divisions'!$A$5:$B$13,2)</f>
        <v>South</v>
      </c>
    </row>
    <row r="24" spans="1:14">
      <c r="A24" t="s">
        <v>23</v>
      </c>
      <c r="B24" s="4">
        <v>3</v>
      </c>
      <c r="C24" s="15">
        <v>1</v>
      </c>
      <c r="D24" s="2">
        <v>22500</v>
      </c>
      <c r="E24">
        <v>139</v>
      </c>
      <c r="F24" s="17">
        <f t="shared" si="0"/>
        <v>1.2132744444250476E-3</v>
      </c>
      <c r="G24" s="19">
        <f t="shared" si="1"/>
        <v>3</v>
      </c>
      <c r="H24" s="19">
        <f t="shared" si="2"/>
        <v>0</v>
      </c>
      <c r="I24" s="2">
        <f t="shared" si="3"/>
        <v>7500</v>
      </c>
      <c r="J24" s="20">
        <f t="shared" si="4"/>
        <v>6.177777777777778</v>
      </c>
      <c r="K24" s="6">
        <v>1328361</v>
      </c>
      <c r="L24" s="4" t="s">
        <v>60</v>
      </c>
      <c r="M24" s="9">
        <f t="shared" si="5"/>
        <v>0.22584222210679175</v>
      </c>
      <c r="N24" t="str">
        <f>VLOOKUP(L24,'3b. Lookup Divisions'!$A$5:$B$13,2)</f>
        <v>Northeast</v>
      </c>
    </row>
    <row r="25" spans="1:14">
      <c r="A25" t="s">
        <v>24</v>
      </c>
      <c r="B25" s="4">
        <v>29</v>
      </c>
      <c r="C25" s="15">
        <v>1</v>
      </c>
      <c r="D25" s="2">
        <v>384000</v>
      </c>
      <c r="E25" s="2">
        <v>2194</v>
      </c>
      <c r="F25" s="17">
        <f t="shared" si="0"/>
        <v>1.9150533317039961E-2</v>
      </c>
      <c r="G25" s="19">
        <f t="shared" si="1"/>
        <v>29</v>
      </c>
      <c r="H25" s="19">
        <f t="shared" si="2"/>
        <v>0</v>
      </c>
      <c r="I25" s="2">
        <f t="shared" si="3"/>
        <v>13241.379310344828</v>
      </c>
      <c r="J25" s="20">
        <f t="shared" si="4"/>
        <v>5.713541666666667</v>
      </c>
      <c r="K25" s="6">
        <v>5773552</v>
      </c>
      <c r="L25" s="4" t="s">
        <v>66</v>
      </c>
      <c r="M25" s="9">
        <f t="shared" si="5"/>
        <v>0.50229044442658521</v>
      </c>
      <c r="N25" t="str">
        <f>VLOOKUP(L25,'3b. Lookup Divisions'!$A$5:$B$13,2)</f>
        <v>South</v>
      </c>
    </row>
    <row r="26" spans="1:14">
      <c r="A26" t="s">
        <v>25</v>
      </c>
      <c r="B26" s="4">
        <v>64</v>
      </c>
      <c r="C26" s="15">
        <v>0.91</v>
      </c>
      <c r="D26" s="2">
        <v>575400</v>
      </c>
      <c r="E26" s="2">
        <v>2286</v>
      </c>
      <c r="F26" s="17">
        <f t="shared" si="0"/>
        <v>1.9953563884573085E-2</v>
      </c>
      <c r="G26" s="19">
        <f t="shared" si="1"/>
        <v>58</v>
      </c>
      <c r="H26" s="19">
        <f t="shared" si="2"/>
        <v>6</v>
      </c>
      <c r="I26" s="2">
        <f t="shared" si="3"/>
        <v>8990.625</v>
      </c>
      <c r="J26" s="20">
        <f t="shared" si="4"/>
        <v>3.9728884254431698</v>
      </c>
      <c r="K26" s="6">
        <v>6547629</v>
      </c>
      <c r="L26" s="4" t="s">
        <v>60</v>
      </c>
      <c r="M26" s="9">
        <f t="shared" si="5"/>
        <v>0.97745305972589469</v>
      </c>
      <c r="N26" t="str">
        <f>VLOOKUP(L26,'3b. Lookup Divisions'!$A$5:$B$13,2)</f>
        <v>Northeast</v>
      </c>
    </row>
    <row r="27" spans="1:14">
      <c r="A27" t="s">
        <v>26</v>
      </c>
      <c r="B27" s="4">
        <v>54</v>
      </c>
      <c r="C27" s="15">
        <v>0.96</v>
      </c>
      <c r="D27" s="2">
        <v>287200</v>
      </c>
      <c r="E27" s="2">
        <v>1197</v>
      </c>
      <c r="F27" s="17">
        <f t="shared" si="0"/>
        <v>1.0448125971055985E-2</v>
      </c>
      <c r="G27" s="19">
        <f t="shared" si="1"/>
        <v>52</v>
      </c>
      <c r="H27" s="19">
        <f t="shared" si="2"/>
        <v>2</v>
      </c>
      <c r="I27" s="2">
        <f t="shared" si="3"/>
        <v>5318.5185185185182</v>
      </c>
      <c r="J27" s="20">
        <f t="shared" si="4"/>
        <v>4.1678272980501392</v>
      </c>
      <c r="K27" s="6">
        <v>9883640</v>
      </c>
      <c r="L27" s="4" t="s">
        <v>63</v>
      </c>
      <c r="M27" s="9">
        <f t="shared" si="5"/>
        <v>0.54635741487953826</v>
      </c>
      <c r="N27" t="str">
        <f>VLOOKUP(L27,'3b. Lookup Divisions'!$A$5:$B$13,2)</f>
        <v>Midwest</v>
      </c>
    </row>
    <row r="28" spans="1:14">
      <c r="A28" t="s">
        <v>27</v>
      </c>
      <c r="B28" s="4">
        <v>150</v>
      </c>
      <c r="C28" s="15">
        <v>1</v>
      </c>
      <c r="D28" s="2">
        <v>1003600</v>
      </c>
      <c r="E28" s="2">
        <v>6765</v>
      </c>
      <c r="F28" s="17">
        <f t="shared" si="0"/>
        <v>5.9048932493060771E-2</v>
      </c>
      <c r="G28" s="19">
        <f t="shared" si="1"/>
        <v>150</v>
      </c>
      <c r="H28" s="19">
        <f t="shared" si="2"/>
        <v>0</v>
      </c>
      <c r="I28" s="2">
        <f t="shared" si="3"/>
        <v>6690.666666666667</v>
      </c>
      <c r="J28" s="20">
        <f t="shared" si="4"/>
        <v>6.7407333599043442</v>
      </c>
      <c r="K28" s="6">
        <v>5303925</v>
      </c>
      <c r="L28" s="4" t="s">
        <v>64</v>
      </c>
      <c r="M28" s="9">
        <f t="shared" si="5"/>
        <v>2.8280942886635843</v>
      </c>
      <c r="N28" t="str">
        <f>VLOOKUP(L28,'3b. Lookup Divisions'!$A$5:$B$13,2)</f>
        <v>Midwest</v>
      </c>
    </row>
    <row r="29" spans="1:14">
      <c r="A29" t="s">
        <v>28</v>
      </c>
      <c r="B29" s="4">
        <v>72</v>
      </c>
      <c r="C29" s="15">
        <v>0.99</v>
      </c>
      <c r="D29" s="2">
        <v>360700</v>
      </c>
      <c r="E29" s="2">
        <v>1549</v>
      </c>
      <c r="F29" s="17">
        <f t="shared" si="0"/>
        <v>1.3520590751182724E-2</v>
      </c>
      <c r="G29" s="19">
        <f t="shared" si="1"/>
        <v>71</v>
      </c>
      <c r="H29" s="19">
        <f t="shared" si="2"/>
        <v>1</v>
      </c>
      <c r="I29" s="2">
        <f t="shared" si="3"/>
        <v>5009.7222222222226</v>
      </c>
      <c r="J29" s="20">
        <f t="shared" si="4"/>
        <v>4.2944275020792899</v>
      </c>
      <c r="K29" s="6">
        <v>2967297</v>
      </c>
      <c r="L29" s="4" t="s">
        <v>67</v>
      </c>
      <c r="M29" s="9">
        <f t="shared" si="5"/>
        <v>2.4264507395114139</v>
      </c>
      <c r="N29" t="str">
        <f>VLOOKUP(L29,'3b. Lookup Divisions'!$A$5:$B$13,2)</f>
        <v>South</v>
      </c>
    </row>
    <row r="30" spans="1:14">
      <c r="A30" t="s">
        <v>29</v>
      </c>
      <c r="B30" s="4">
        <v>76</v>
      </c>
      <c r="C30" s="15">
        <v>0.95</v>
      </c>
      <c r="D30" s="2">
        <v>1027500</v>
      </c>
      <c r="E30" s="2">
        <v>3802</v>
      </c>
      <c r="F30" s="17">
        <f t="shared" si="0"/>
        <v>3.3186111062618928E-2</v>
      </c>
      <c r="G30" s="19">
        <f t="shared" si="1"/>
        <v>72</v>
      </c>
      <c r="H30" s="19">
        <f t="shared" si="2"/>
        <v>4</v>
      </c>
      <c r="I30" s="2">
        <f t="shared" si="3"/>
        <v>13519.736842105263</v>
      </c>
      <c r="J30" s="20">
        <f t="shared" si="4"/>
        <v>3.7002433090024329</v>
      </c>
      <c r="K30" s="6">
        <v>5988927</v>
      </c>
      <c r="L30" s="4" t="s">
        <v>64</v>
      </c>
      <c r="M30" s="9">
        <f t="shared" si="5"/>
        <v>1.2690086220787129</v>
      </c>
      <c r="N30" t="str">
        <f>VLOOKUP(L30,'3b. Lookup Divisions'!$A$5:$B$13,2)</f>
        <v>Midwest</v>
      </c>
    </row>
    <row r="31" spans="1:14">
      <c r="A31" t="s">
        <v>30</v>
      </c>
      <c r="B31" s="4">
        <v>2</v>
      </c>
      <c r="C31" s="15">
        <v>1</v>
      </c>
      <c r="D31" s="2">
        <v>30000</v>
      </c>
      <c r="E31">
        <v>81</v>
      </c>
      <c r="F31" s="17">
        <f t="shared" si="0"/>
        <v>7.0701604315416436E-4</v>
      </c>
      <c r="G31" s="19">
        <f t="shared" si="1"/>
        <v>2</v>
      </c>
      <c r="H31" s="19">
        <f t="shared" si="2"/>
        <v>0</v>
      </c>
      <c r="I31" s="2">
        <f t="shared" si="3"/>
        <v>15000</v>
      </c>
      <c r="J31" s="20">
        <f t="shared" si="4"/>
        <v>2.7</v>
      </c>
      <c r="K31" s="6">
        <v>989415</v>
      </c>
      <c r="L31" s="4" t="s">
        <v>69</v>
      </c>
      <c r="M31" s="9">
        <f t="shared" si="5"/>
        <v>0.20213964817594235</v>
      </c>
      <c r="N31" t="str">
        <f>VLOOKUP(L31,'3b. Lookup Divisions'!$A$5:$B$13,2)</f>
        <v>West</v>
      </c>
    </row>
    <row r="32" spans="1:14">
      <c r="A32" t="s">
        <v>31</v>
      </c>
      <c r="B32" s="4">
        <v>19</v>
      </c>
      <c r="C32" s="15">
        <v>0.95</v>
      </c>
      <c r="D32" s="2">
        <v>196300</v>
      </c>
      <c r="E32">
        <v>503</v>
      </c>
      <c r="F32" s="17">
        <f t="shared" si="0"/>
        <v>4.3904823420561076E-3</v>
      </c>
      <c r="G32" s="19">
        <f t="shared" si="1"/>
        <v>18</v>
      </c>
      <c r="H32" s="19">
        <f t="shared" si="2"/>
        <v>1</v>
      </c>
      <c r="I32" s="2">
        <f t="shared" si="3"/>
        <v>10331.578947368422</v>
      </c>
      <c r="J32" s="20">
        <f t="shared" si="4"/>
        <v>2.5624044829342845</v>
      </c>
      <c r="K32" s="6">
        <v>1826341</v>
      </c>
      <c r="L32" s="4" t="s">
        <v>64</v>
      </c>
      <c r="M32" s="9">
        <f t="shared" si="5"/>
        <v>1.04033146055419</v>
      </c>
      <c r="N32" t="str">
        <f>VLOOKUP(L32,'3b. Lookup Divisions'!$A$5:$B$13,2)</f>
        <v>Midwest</v>
      </c>
    </row>
    <row r="33" spans="1:14">
      <c r="A33" t="s">
        <v>32</v>
      </c>
      <c r="B33" s="4">
        <v>15</v>
      </c>
      <c r="C33" s="15">
        <v>1</v>
      </c>
      <c r="D33" s="2">
        <v>325800</v>
      </c>
      <c r="E33" s="2">
        <v>1042</v>
      </c>
      <c r="F33" s="17">
        <f t="shared" si="0"/>
        <v>9.095194036625176E-3</v>
      </c>
      <c r="G33" s="19">
        <f t="shared" si="1"/>
        <v>15</v>
      </c>
      <c r="H33" s="19">
        <f t="shared" si="2"/>
        <v>0</v>
      </c>
      <c r="I33" s="2">
        <f t="shared" si="3"/>
        <v>21720</v>
      </c>
      <c r="J33" s="20">
        <f t="shared" si="4"/>
        <v>3.1982811540822591</v>
      </c>
      <c r="K33" s="6">
        <v>2700551</v>
      </c>
      <c r="L33" s="4" t="s">
        <v>69</v>
      </c>
      <c r="M33" s="9">
        <f t="shared" si="5"/>
        <v>0.55544220420203139</v>
      </c>
      <c r="N33" t="str">
        <f>VLOOKUP(L33,'3b. Lookup Divisions'!$A$5:$B$13,2)</f>
        <v>West</v>
      </c>
    </row>
    <row r="34" spans="1:14">
      <c r="A34" t="s">
        <v>47</v>
      </c>
      <c r="B34" s="4">
        <v>15</v>
      </c>
      <c r="C34" s="15">
        <v>0.93</v>
      </c>
      <c r="D34" s="2">
        <v>217200</v>
      </c>
      <c r="E34">
        <v>944</v>
      </c>
      <c r="F34" s="17">
        <f t="shared" si="0"/>
        <v>8.2397919103398918E-3</v>
      </c>
      <c r="G34" s="19">
        <f t="shared" si="1"/>
        <v>14</v>
      </c>
      <c r="H34" s="19">
        <f t="shared" si="2"/>
        <v>1</v>
      </c>
      <c r="I34" s="2">
        <f t="shared" si="3"/>
        <v>14480</v>
      </c>
      <c r="J34" s="20">
        <f t="shared" si="4"/>
        <v>4.34622467771639</v>
      </c>
      <c r="K34" s="6">
        <v>1316470</v>
      </c>
      <c r="L34" s="4" t="s">
        <v>60</v>
      </c>
      <c r="M34" s="9">
        <f t="shared" si="5"/>
        <v>1.1394106967876214</v>
      </c>
      <c r="N34" t="str">
        <f>VLOOKUP(L34,'3b. Lookup Divisions'!$A$5:$B$13,2)</f>
        <v>Northeast</v>
      </c>
    </row>
    <row r="35" spans="1:14">
      <c r="A35" t="s">
        <v>48</v>
      </c>
      <c r="B35" s="4">
        <v>33</v>
      </c>
      <c r="C35" s="15">
        <v>0.91</v>
      </c>
      <c r="D35" s="2">
        <v>260400</v>
      </c>
      <c r="E35" s="2">
        <v>1909</v>
      </c>
      <c r="F35" s="17">
        <f t="shared" si="0"/>
        <v>1.6662884276312344E-2</v>
      </c>
      <c r="G35" s="19">
        <f t="shared" si="1"/>
        <v>30</v>
      </c>
      <c r="H35" s="19">
        <f t="shared" si="2"/>
        <v>3</v>
      </c>
      <c r="I35" s="2">
        <f t="shared" si="3"/>
        <v>7890.909090909091</v>
      </c>
      <c r="J35" s="20">
        <f t="shared" si="4"/>
        <v>7.3310291858678953</v>
      </c>
      <c r="K35" s="6">
        <v>8791894</v>
      </c>
      <c r="L35" s="4" t="s">
        <v>61</v>
      </c>
      <c r="M35" s="9">
        <f t="shared" si="5"/>
        <v>0.37534574461430043</v>
      </c>
      <c r="N35" t="str">
        <f>VLOOKUP(L35,'3b. Lookup Divisions'!$A$5:$B$13,2)</f>
        <v>Northeast</v>
      </c>
    </row>
    <row r="36" spans="1:14">
      <c r="A36" t="s">
        <v>49</v>
      </c>
      <c r="B36" s="4">
        <v>9</v>
      </c>
      <c r="C36" s="15">
        <v>1</v>
      </c>
      <c r="D36" s="2">
        <v>58400</v>
      </c>
      <c r="E36">
        <v>200</v>
      </c>
      <c r="F36" s="17">
        <f t="shared" si="0"/>
        <v>1.7457186250720109E-3</v>
      </c>
      <c r="G36" s="19">
        <f t="shared" si="1"/>
        <v>9</v>
      </c>
      <c r="H36" s="19">
        <f t="shared" si="2"/>
        <v>0</v>
      </c>
      <c r="I36" s="2">
        <f t="shared" si="3"/>
        <v>6488.8888888888887</v>
      </c>
      <c r="J36" s="20">
        <f t="shared" si="4"/>
        <v>3.4246575342465753</v>
      </c>
      <c r="K36" s="6">
        <v>2059179</v>
      </c>
      <c r="L36" s="4" t="s">
        <v>69</v>
      </c>
      <c r="M36" s="9">
        <f t="shared" si="5"/>
        <v>0.43706739433531522</v>
      </c>
      <c r="N36" t="str">
        <f>VLOOKUP(L36,'3b. Lookup Divisions'!$A$5:$B$13,2)</f>
        <v>West</v>
      </c>
    </row>
    <row r="37" spans="1:14">
      <c r="A37" t="s">
        <v>50</v>
      </c>
      <c r="B37" s="4">
        <v>42</v>
      </c>
      <c r="C37" s="15">
        <v>0.93</v>
      </c>
      <c r="D37" s="2">
        <v>776200</v>
      </c>
      <c r="E37" s="2">
        <v>4213</v>
      </c>
      <c r="F37" s="17">
        <f t="shared" si="0"/>
        <v>3.6773562837141907E-2</v>
      </c>
      <c r="G37" s="19">
        <f t="shared" si="1"/>
        <v>39</v>
      </c>
      <c r="H37" s="19">
        <f t="shared" si="2"/>
        <v>3</v>
      </c>
      <c r="I37" s="2">
        <f t="shared" si="3"/>
        <v>18480.952380952382</v>
      </c>
      <c r="J37" s="20">
        <f t="shared" si="4"/>
        <v>5.4277248131924765</v>
      </c>
      <c r="K37" s="6">
        <v>19378102</v>
      </c>
      <c r="L37" s="4" t="s">
        <v>61</v>
      </c>
      <c r="M37" s="9">
        <f t="shared" si="5"/>
        <v>0.21673949285642113</v>
      </c>
      <c r="N37" t="str">
        <f>VLOOKUP(L37,'3b. Lookup Divisions'!$A$5:$B$13,2)</f>
        <v>Northeast</v>
      </c>
    </row>
    <row r="38" spans="1:14">
      <c r="A38" t="s">
        <v>51</v>
      </c>
      <c r="B38" s="4">
        <v>93</v>
      </c>
      <c r="C38" s="15">
        <v>1</v>
      </c>
      <c r="D38" s="2">
        <v>570100</v>
      </c>
      <c r="E38" s="2">
        <v>2863</v>
      </c>
      <c r="F38" s="17">
        <f t="shared" si="0"/>
        <v>2.4989962117905835E-2</v>
      </c>
      <c r="G38" s="19">
        <f t="shared" si="1"/>
        <v>93</v>
      </c>
      <c r="H38" s="19">
        <f t="shared" si="2"/>
        <v>0</v>
      </c>
      <c r="I38" s="2">
        <f t="shared" si="3"/>
        <v>6130.1075268817203</v>
      </c>
      <c r="J38" s="20">
        <f t="shared" si="4"/>
        <v>5.0219259778986141</v>
      </c>
      <c r="K38" s="6">
        <v>9535483</v>
      </c>
      <c r="L38" s="4" t="s">
        <v>66</v>
      </c>
      <c r="M38" s="9">
        <f t="shared" si="5"/>
        <v>0.97530455457788556</v>
      </c>
      <c r="N38" t="str">
        <f>VLOOKUP(L38,'3b. Lookup Divisions'!$A$5:$B$13,2)</f>
        <v>South</v>
      </c>
    </row>
    <row r="39" spans="1:14">
      <c r="A39" t="s">
        <v>52</v>
      </c>
      <c r="B39" s="4">
        <v>6</v>
      </c>
      <c r="C39" s="15">
        <v>1</v>
      </c>
      <c r="D39" s="2">
        <v>36600</v>
      </c>
      <c r="E39">
        <v>63</v>
      </c>
      <c r="F39" s="17">
        <f t="shared" si="0"/>
        <v>5.4990136689768345E-4</v>
      </c>
      <c r="G39" s="19">
        <f t="shared" si="1"/>
        <v>6</v>
      </c>
      <c r="H39" s="19">
        <f t="shared" si="2"/>
        <v>0</v>
      </c>
      <c r="I39" s="2">
        <f t="shared" si="3"/>
        <v>6100</v>
      </c>
      <c r="J39" s="20">
        <f t="shared" si="4"/>
        <v>1.721311475409836</v>
      </c>
      <c r="K39" s="6">
        <v>672591</v>
      </c>
      <c r="L39" s="4" t="s">
        <v>64</v>
      </c>
      <c r="M39" s="9">
        <f t="shared" si="5"/>
        <v>0.89207259686793317</v>
      </c>
      <c r="N39" t="str">
        <f>VLOOKUP(L39,'3b. Lookup Divisions'!$A$5:$B$13,2)</f>
        <v>Midwest</v>
      </c>
    </row>
    <row r="40" spans="1:14">
      <c r="A40" t="s">
        <v>33</v>
      </c>
      <c r="B40" s="4">
        <v>134</v>
      </c>
      <c r="C40" s="15">
        <v>0.96</v>
      </c>
      <c r="D40" s="2">
        <v>1122100</v>
      </c>
      <c r="E40" s="2">
        <v>3941</v>
      </c>
      <c r="F40" s="17">
        <f t="shared" si="0"/>
        <v>3.4399385507043974E-2</v>
      </c>
      <c r="G40" s="19">
        <f t="shared" si="1"/>
        <v>129</v>
      </c>
      <c r="H40" s="19">
        <f t="shared" si="2"/>
        <v>5</v>
      </c>
      <c r="I40" s="2">
        <f t="shared" si="3"/>
        <v>8373.880597014926</v>
      </c>
      <c r="J40" s="20">
        <f t="shared" si="4"/>
        <v>3.5121646912039926</v>
      </c>
      <c r="K40" s="6">
        <v>11536504</v>
      </c>
      <c r="L40" s="4" t="s">
        <v>63</v>
      </c>
      <c r="M40" s="9">
        <f t="shared" si="5"/>
        <v>1.1615303908359067</v>
      </c>
      <c r="N40" t="str">
        <f>VLOOKUP(L40,'3b. Lookup Divisions'!$A$5:$B$13,2)</f>
        <v>Midwest</v>
      </c>
    </row>
    <row r="41" spans="1:14">
      <c r="A41" t="s">
        <v>34</v>
      </c>
      <c r="B41" s="4">
        <v>35</v>
      </c>
      <c r="C41" s="15">
        <v>0.94</v>
      </c>
      <c r="D41" s="2">
        <v>752400</v>
      </c>
      <c r="E41" s="2">
        <v>1426</v>
      </c>
      <c r="F41" s="17">
        <f t="shared" si="0"/>
        <v>1.2446973796763438E-2</v>
      </c>
      <c r="G41" s="19">
        <f t="shared" si="1"/>
        <v>33</v>
      </c>
      <c r="H41" s="19">
        <f t="shared" si="2"/>
        <v>2</v>
      </c>
      <c r="I41" s="2">
        <f t="shared" si="3"/>
        <v>21497.142857142859</v>
      </c>
      <c r="J41" s="20">
        <f t="shared" si="4"/>
        <v>1.8952684742158425</v>
      </c>
      <c r="K41" s="6">
        <v>3751351</v>
      </c>
      <c r="L41" s="4" t="s">
        <v>68</v>
      </c>
      <c r="M41" s="9">
        <f t="shared" si="5"/>
        <v>0.93299720554008414</v>
      </c>
      <c r="N41" t="str">
        <f>VLOOKUP(L41,'3b. Lookup Divisions'!$A$5:$B$13,2)</f>
        <v>South</v>
      </c>
    </row>
    <row r="42" spans="1:14">
      <c r="A42" t="s">
        <v>35</v>
      </c>
      <c r="B42" s="4">
        <v>20</v>
      </c>
      <c r="C42" s="15">
        <v>1</v>
      </c>
      <c r="D42" s="2">
        <v>384200</v>
      </c>
      <c r="E42" s="2">
        <v>1236</v>
      </c>
      <c r="F42" s="17">
        <f t="shared" si="0"/>
        <v>1.0788541102945028E-2</v>
      </c>
      <c r="G42" s="19">
        <f t="shared" si="1"/>
        <v>20</v>
      </c>
      <c r="H42" s="19">
        <f t="shared" si="2"/>
        <v>0</v>
      </c>
      <c r="I42" s="2">
        <f t="shared" si="3"/>
        <v>19210</v>
      </c>
      <c r="J42" s="20">
        <f t="shared" si="4"/>
        <v>3.2170744403956273</v>
      </c>
      <c r="K42" s="6">
        <v>3831074</v>
      </c>
      <c r="L42" s="4" t="s">
        <v>70</v>
      </c>
      <c r="M42" s="9">
        <f t="shared" si="5"/>
        <v>0.52204682029112459</v>
      </c>
      <c r="N42" t="str">
        <f>VLOOKUP(L42,'3b. Lookup Divisions'!$A$5:$B$13,2)</f>
        <v>West</v>
      </c>
    </row>
    <row r="43" spans="1:14">
      <c r="A43" t="s">
        <v>36</v>
      </c>
      <c r="B43" s="4">
        <v>103</v>
      </c>
      <c r="C43" s="15">
        <v>0.98</v>
      </c>
      <c r="D43" s="2">
        <v>907200</v>
      </c>
      <c r="E43" s="2">
        <v>4137</v>
      </c>
      <c r="F43" s="17">
        <f t="shared" si="0"/>
        <v>3.6110189759614546E-2</v>
      </c>
      <c r="G43" s="19">
        <f t="shared" si="1"/>
        <v>101</v>
      </c>
      <c r="H43" s="19">
        <f t="shared" si="2"/>
        <v>2</v>
      </c>
      <c r="I43" s="2">
        <f t="shared" si="3"/>
        <v>8807.7669902912621</v>
      </c>
      <c r="J43" s="20">
        <f t="shared" si="4"/>
        <v>4.5601851851851851</v>
      </c>
      <c r="K43" s="6">
        <v>12702379</v>
      </c>
      <c r="L43" s="4" t="s">
        <v>61</v>
      </c>
      <c r="M43" s="9">
        <f t="shared" si="5"/>
        <v>0.81087172725676038</v>
      </c>
      <c r="N43" t="str">
        <f>VLOOKUP(L43,'3b. Lookup Divisions'!$A$5:$B$13,2)</f>
        <v>Northeast</v>
      </c>
    </row>
    <row r="44" spans="1:14">
      <c r="A44" t="s">
        <v>53</v>
      </c>
      <c r="B44" s="4">
        <v>3</v>
      </c>
      <c r="C44" s="15">
        <v>1</v>
      </c>
      <c r="D44" s="2">
        <v>11000</v>
      </c>
      <c r="E44">
        <v>37</v>
      </c>
      <c r="F44" s="17">
        <f t="shared" si="0"/>
        <v>3.2295794563832201E-4</v>
      </c>
      <c r="G44" s="19">
        <f t="shared" si="1"/>
        <v>3</v>
      </c>
      <c r="H44" s="19">
        <f t="shared" si="2"/>
        <v>0</v>
      </c>
      <c r="I44" s="2">
        <f t="shared" si="3"/>
        <v>3666.6666666666665</v>
      </c>
      <c r="J44" s="20">
        <f t="shared" si="4"/>
        <v>3.3636363636363638</v>
      </c>
      <c r="K44" s="6">
        <v>1052567</v>
      </c>
      <c r="L44" s="4" t="s">
        <v>60</v>
      </c>
      <c r="M44" s="9">
        <f t="shared" si="5"/>
        <v>0.28501748582275521</v>
      </c>
      <c r="N44" t="str">
        <f>VLOOKUP(L44,'3b. Lookup Divisions'!$A$5:$B$13,2)</f>
        <v>Northeast</v>
      </c>
    </row>
    <row r="45" spans="1:14">
      <c r="A45" t="s">
        <v>54</v>
      </c>
      <c r="B45" s="4">
        <v>98</v>
      </c>
      <c r="C45" s="15">
        <v>0.98</v>
      </c>
      <c r="D45" s="2">
        <v>371400</v>
      </c>
      <c r="E45" s="2">
        <v>2294</v>
      </c>
      <c r="F45" s="17">
        <f t="shared" si="0"/>
        <v>2.0023392629575965E-2</v>
      </c>
      <c r="G45" s="19">
        <f t="shared" si="1"/>
        <v>96</v>
      </c>
      <c r="H45" s="19">
        <f t="shared" si="2"/>
        <v>2</v>
      </c>
      <c r="I45" s="2">
        <f t="shared" si="3"/>
        <v>3789.795918367347</v>
      </c>
      <c r="J45" s="20">
        <f t="shared" si="4"/>
        <v>6.1766289714593432</v>
      </c>
      <c r="K45" s="6">
        <v>4625364</v>
      </c>
      <c r="L45" s="4" t="s">
        <v>66</v>
      </c>
      <c r="M45" s="9">
        <f t="shared" si="5"/>
        <v>2.1187521673969876</v>
      </c>
      <c r="N45" t="str">
        <f>VLOOKUP(L45,'3b. Lookup Divisions'!$A$5:$B$13,2)</f>
        <v>South</v>
      </c>
    </row>
    <row r="46" spans="1:14">
      <c r="A46" t="s">
        <v>55</v>
      </c>
      <c r="B46" s="4">
        <v>10</v>
      </c>
      <c r="C46" s="15">
        <v>1</v>
      </c>
      <c r="D46" s="2">
        <v>89800</v>
      </c>
      <c r="E46">
        <v>186</v>
      </c>
      <c r="F46" s="17">
        <f t="shared" si="0"/>
        <v>1.6235183213169702E-3</v>
      </c>
      <c r="G46" s="19">
        <f t="shared" si="1"/>
        <v>10</v>
      </c>
      <c r="H46" s="19">
        <f t="shared" si="2"/>
        <v>0</v>
      </c>
      <c r="I46" s="2">
        <f t="shared" si="3"/>
        <v>8980</v>
      </c>
      <c r="J46" s="20">
        <f t="shared" si="4"/>
        <v>2.0712694877505569</v>
      </c>
      <c r="K46" s="6">
        <v>814180</v>
      </c>
      <c r="L46" s="4" t="s">
        <v>64</v>
      </c>
      <c r="M46" s="9">
        <f t="shared" si="5"/>
        <v>1.2282296298115896</v>
      </c>
      <c r="N46" t="str">
        <f>VLOOKUP(L46,'3b. Lookup Divisions'!$A$5:$B$13,2)</f>
        <v>Midwest</v>
      </c>
    </row>
    <row r="47" spans="1:14">
      <c r="A47" t="s">
        <v>38</v>
      </c>
      <c r="B47" s="4">
        <v>127</v>
      </c>
      <c r="C47" s="15">
        <v>0.96</v>
      </c>
      <c r="D47" s="2">
        <v>737500</v>
      </c>
      <c r="E47" s="2">
        <v>2901</v>
      </c>
      <c r="F47" s="17">
        <f t="shared" si="0"/>
        <v>2.532164865666952E-2</v>
      </c>
      <c r="G47" s="19">
        <f t="shared" si="1"/>
        <v>122</v>
      </c>
      <c r="H47" s="19">
        <f t="shared" si="2"/>
        <v>5</v>
      </c>
      <c r="I47" s="2">
        <f t="shared" si="3"/>
        <v>5807.0866141732286</v>
      </c>
      <c r="J47" s="20">
        <f t="shared" si="4"/>
        <v>3.9335593220338985</v>
      </c>
      <c r="K47" s="6">
        <v>6346105</v>
      </c>
      <c r="L47" s="4" t="s">
        <v>67</v>
      </c>
      <c r="M47" s="9">
        <f t="shared" si="5"/>
        <v>2.0012275245997349</v>
      </c>
      <c r="N47" t="str">
        <f>VLOOKUP(L47,'3b. Lookup Divisions'!$A$5:$B$13,2)</f>
        <v>South</v>
      </c>
    </row>
    <row r="48" spans="1:14">
      <c r="A48" t="s">
        <v>39</v>
      </c>
      <c r="B48" s="4">
        <v>213</v>
      </c>
      <c r="C48" s="15">
        <v>0.98</v>
      </c>
      <c r="D48" s="2">
        <v>3122600</v>
      </c>
      <c r="E48" s="2">
        <v>10488</v>
      </c>
      <c r="F48" s="17">
        <f t="shared" si="0"/>
        <v>9.1545484698776255E-2</v>
      </c>
      <c r="G48" s="19">
        <f t="shared" si="1"/>
        <v>209</v>
      </c>
      <c r="H48" s="19">
        <f t="shared" si="2"/>
        <v>4</v>
      </c>
      <c r="I48" s="2">
        <f t="shared" si="3"/>
        <v>14660.093896713615</v>
      </c>
      <c r="J48" s="20">
        <f t="shared" si="4"/>
        <v>3.3587395119451737</v>
      </c>
      <c r="K48" s="6">
        <v>25145561</v>
      </c>
      <c r="L48" s="4" t="s">
        <v>68</v>
      </c>
      <c r="M48" s="9">
        <f t="shared" si="5"/>
        <v>0.84706799740916494</v>
      </c>
      <c r="N48" t="str">
        <f>VLOOKUP(L48,'3b. Lookup Divisions'!$A$5:$B$13,2)</f>
        <v>South</v>
      </c>
    </row>
    <row r="49" spans="1:14">
      <c r="A49" t="s">
        <v>40</v>
      </c>
      <c r="B49" s="4">
        <v>6</v>
      </c>
      <c r="C49" s="15">
        <v>1</v>
      </c>
      <c r="D49" s="2">
        <v>121700</v>
      </c>
      <c r="E49">
        <v>285</v>
      </c>
      <c r="F49" s="17">
        <f t="shared" si="0"/>
        <v>2.4876490407276155E-3</v>
      </c>
      <c r="G49" s="19">
        <f t="shared" si="1"/>
        <v>6</v>
      </c>
      <c r="H49" s="19">
        <f t="shared" si="2"/>
        <v>0</v>
      </c>
      <c r="I49" s="2">
        <f t="shared" si="3"/>
        <v>20283.333333333332</v>
      </c>
      <c r="J49" s="20">
        <f t="shared" si="4"/>
        <v>2.3418241577649961</v>
      </c>
      <c r="K49" s="6">
        <v>2763885</v>
      </c>
      <c r="L49" s="4" t="s">
        <v>69</v>
      </c>
      <c r="M49" s="9">
        <f t="shared" si="5"/>
        <v>0.21708573258294031</v>
      </c>
      <c r="N49" t="str">
        <f>VLOOKUP(L49,'3b. Lookup Divisions'!$A$5:$B$13,2)</f>
        <v>West</v>
      </c>
    </row>
    <row r="50" spans="1:14">
      <c r="A50" t="s">
        <v>41</v>
      </c>
      <c r="B50" s="4">
        <v>4</v>
      </c>
      <c r="C50" s="15">
        <v>1</v>
      </c>
      <c r="D50" s="2">
        <v>12700</v>
      </c>
      <c r="E50">
        <v>130</v>
      </c>
      <c r="F50" s="17">
        <f t="shared" si="0"/>
        <v>1.134717106296807E-3</v>
      </c>
      <c r="G50" s="19">
        <f t="shared" si="1"/>
        <v>4</v>
      </c>
      <c r="H50" s="19">
        <f t="shared" si="2"/>
        <v>0</v>
      </c>
      <c r="I50" s="2">
        <f t="shared" si="3"/>
        <v>3175</v>
      </c>
      <c r="J50" s="20">
        <f t="shared" si="4"/>
        <v>10.236220472440944</v>
      </c>
      <c r="K50" s="6">
        <v>625741</v>
      </c>
      <c r="L50" s="4" t="s">
        <v>60</v>
      </c>
      <c r="M50" s="9">
        <f t="shared" si="5"/>
        <v>0.63924211454899071</v>
      </c>
      <c r="N50" t="str">
        <f>VLOOKUP(L50,'3b. Lookup Divisions'!$A$5:$B$13,2)</f>
        <v>Northeast</v>
      </c>
    </row>
    <row r="51" spans="1:14">
      <c r="A51" t="s">
        <v>42</v>
      </c>
      <c r="B51" s="4">
        <v>105</v>
      </c>
      <c r="C51" s="15">
        <v>0.95</v>
      </c>
      <c r="D51" s="2">
        <v>1519400</v>
      </c>
      <c r="E51" s="2">
        <v>4582</v>
      </c>
      <c r="F51" s="17">
        <f t="shared" si="0"/>
        <v>3.9994413700399772E-2</v>
      </c>
      <c r="G51" s="19">
        <f t="shared" si="1"/>
        <v>100</v>
      </c>
      <c r="H51" s="19">
        <f t="shared" si="2"/>
        <v>5</v>
      </c>
      <c r="I51" s="2">
        <f t="shared" si="3"/>
        <v>14470.476190476191</v>
      </c>
      <c r="J51" s="20">
        <f t="shared" si="4"/>
        <v>3.0156640779254968</v>
      </c>
      <c r="K51" s="6">
        <v>8001024</v>
      </c>
      <c r="L51" s="4" t="s">
        <v>66</v>
      </c>
      <c r="M51" s="9">
        <f t="shared" si="5"/>
        <v>1.3123320215012479</v>
      </c>
      <c r="N51" t="str">
        <f>VLOOKUP(L51,'3b. Lookup Divisions'!$A$5:$B$13,2)</f>
        <v>South</v>
      </c>
    </row>
    <row r="52" spans="1:14">
      <c r="A52" t="s">
        <v>43</v>
      </c>
      <c r="B52" s="4">
        <v>35</v>
      </c>
      <c r="C52" s="15">
        <v>0.97</v>
      </c>
      <c r="D52" s="2">
        <v>298100</v>
      </c>
      <c r="E52" s="2">
        <v>1035</v>
      </c>
      <c r="F52" s="17">
        <f t="shared" si="0"/>
        <v>9.0340938847476571E-3</v>
      </c>
      <c r="G52" s="19">
        <f t="shared" si="1"/>
        <v>34</v>
      </c>
      <c r="H52" s="19">
        <f t="shared" si="2"/>
        <v>1</v>
      </c>
      <c r="I52" s="2">
        <f t="shared" si="3"/>
        <v>8517.1428571428569</v>
      </c>
      <c r="J52" s="20">
        <f t="shared" si="4"/>
        <v>3.4719892653471991</v>
      </c>
      <c r="K52" s="6">
        <v>6724540</v>
      </c>
      <c r="L52" s="4" t="s">
        <v>70</v>
      </c>
      <c r="M52" s="9">
        <f t="shared" si="5"/>
        <v>0.52048169837639446</v>
      </c>
      <c r="N52" t="str">
        <f>VLOOKUP(L52,'3b. Lookup Divisions'!$A$5:$B$13,2)</f>
        <v>West</v>
      </c>
    </row>
    <row r="53" spans="1:14">
      <c r="A53" t="s">
        <v>56</v>
      </c>
      <c r="B53" s="4">
        <v>2</v>
      </c>
      <c r="C53" s="15">
        <v>1</v>
      </c>
      <c r="D53" s="2">
        <v>23000</v>
      </c>
      <c r="E53">
        <v>125</v>
      </c>
      <c r="F53" s="17">
        <f t="shared" si="0"/>
        <v>1.0910741406700067E-3</v>
      </c>
      <c r="G53" s="19">
        <f t="shared" si="1"/>
        <v>2</v>
      </c>
      <c r="H53" s="19">
        <f t="shared" si="2"/>
        <v>0</v>
      </c>
      <c r="I53" s="2">
        <f t="shared" si="3"/>
        <v>11500</v>
      </c>
      <c r="J53" s="20">
        <f t="shared" si="4"/>
        <v>5.4347826086956523</v>
      </c>
      <c r="K53" s="6">
        <v>1852994</v>
      </c>
      <c r="L53" s="4" t="s">
        <v>66</v>
      </c>
      <c r="M53" s="9">
        <f t="shared" si="5"/>
        <v>0.10793343097711056</v>
      </c>
      <c r="N53" t="str">
        <f>VLOOKUP(L53,'3b. Lookup Divisions'!$A$5:$B$13,2)</f>
        <v>South</v>
      </c>
    </row>
    <row r="54" spans="1:14">
      <c r="A54" t="s">
        <v>45</v>
      </c>
      <c r="B54" s="4">
        <v>27</v>
      </c>
      <c r="C54" s="15">
        <v>0.93</v>
      </c>
      <c r="D54" s="2">
        <v>269200</v>
      </c>
      <c r="E54">
        <v>938</v>
      </c>
      <c r="F54" s="17">
        <f t="shared" si="0"/>
        <v>8.1874203515877302E-3</v>
      </c>
      <c r="G54" s="19">
        <f t="shared" si="1"/>
        <v>25</v>
      </c>
      <c r="H54" s="19">
        <f t="shared" si="2"/>
        <v>2</v>
      </c>
      <c r="I54" s="2">
        <f t="shared" si="3"/>
        <v>9970.3703703703704</v>
      </c>
      <c r="J54" s="20">
        <f t="shared" si="4"/>
        <v>3.4843982169390788</v>
      </c>
      <c r="K54" s="6">
        <v>5686986</v>
      </c>
      <c r="L54" s="4" t="s">
        <v>63</v>
      </c>
      <c r="M54" s="9">
        <f t="shared" si="5"/>
        <v>0.47476818124750086</v>
      </c>
      <c r="N54" t="str">
        <f>VLOOKUP(L54,'3b. Lookup Divisions'!$A$5:$B$13,2)</f>
        <v>Midwest</v>
      </c>
    </row>
    <row r="55" spans="1:14">
      <c r="A55" t="s">
        <v>46</v>
      </c>
      <c r="B55" s="4">
        <v>1</v>
      </c>
      <c r="C55" s="15">
        <v>0</v>
      </c>
      <c r="D55" s="2">
        <v>5400</v>
      </c>
      <c r="E55">
        <v>0</v>
      </c>
      <c r="F55" s="17">
        <f t="shared" si="0"/>
        <v>0</v>
      </c>
      <c r="G55" s="19">
        <f t="shared" si="1"/>
        <v>0</v>
      </c>
      <c r="H55" s="19">
        <f t="shared" si="2"/>
        <v>1</v>
      </c>
      <c r="I55" s="2">
        <f t="shared" si="3"/>
        <v>5400</v>
      </c>
      <c r="J55" s="20">
        <f t="shared" si="4"/>
        <v>0</v>
      </c>
      <c r="K55" s="6">
        <v>563626</v>
      </c>
      <c r="L55" s="4" t="s">
        <v>69</v>
      </c>
      <c r="M55" s="9">
        <f t="shared" si="5"/>
        <v>0.17742261712554069</v>
      </c>
      <c r="N55" t="str">
        <f>VLOOKUP(L55,'3b. Lookup Divisions'!$A$5:$B$13,2)</f>
        <v>West</v>
      </c>
    </row>
    <row r="56" spans="1:14">
      <c r="B56" s="6"/>
      <c r="D56" s="2"/>
      <c r="E56" s="2"/>
      <c r="F56" s="2"/>
      <c r="G56" s="18"/>
    </row>
    <row r="57" spans="1:14">
      <c r="A57" t="s">
        <v>171</v>
      </c>
      <c r="B57" s="6">
        <f>SUM(B6:B55)</f>
        <v>2631</v>
      </c>
      <c r="C57" s="21">
        <f>G57/B57</f>
        <v>0.96655264158114784</v>
      </c>
      <c r="D57" s="2">
        <f>SUM(D6:D55)</f>
        <v>27376900</v>
      </c>
      <c r="E57" s="2">
        <f>SUM(E6:E55)</f>
        <v>114566</v>
      </c>
      <c r="F57" s="17">
        <f t="shared" si="0"/>
        <v>1</v>
      </c>
      <c r="G57" s="6">
        <f>SUM(G6:G55)</f>
        <v>2543</v>
      </c>
      <c r="H57" s="6">
        <f>SUM(H6:H55)</f>
        <v>88</v>
      </c>
      <c r="I57" s="2">
        <f t="shared" si="3"/>
        <v>10405.511212466743</v>
      </c>
      <c r="J57" s="20">
        <f t="shared" si="4"/>
        <v>4.1847689110162216</v>
      </c>
      <c r="K57" s="6">
        <f>SUM(K6:K55)</f>
        <v>308143815</v>
      </c>
      <c r="M57" s="9">
        <f t="shared" si="5"/>
        <v>0.85382210251404855</v>
      </c>
    </row>
    <row r="58" spans="1:14">
      <c r="A58" t="s">
        <v>178</v>
      </c>
      <c r="B58" s="6">
        <f>MEDIAN(B6:B55)</f>
        <v>33.5</v>
      </c>
      <c r="C58" s="21">
        <f t="shared" ref="C58:M58" si="6">MEDIAN(C6:C55)</f>
        <v>0.97499999999999998</v>
      </c>
      <c r="D58" s="2">
        <f t="shared" si="6"/>
        <v>335000</v>
      </c>
      <c r="E58" s="2">
        <f t="shared" si="6"/>
        <v>1248</v>
      </c>
      <c r="F58" s="17">
        <f t="shared" si="6"/>
        <v>1.0893284220449349E-2</v>
      </c>
      <c r="G58" s="6">
        <f t="shared" si="6"/>
        <v>31.5</v>
      </c>
      <c r="H58" s="6">
        <f t="shared" si="6"/>
        <v>1</v>
      </c>
      <c r="I58" s="2">
        <f t="shared" si="6"/>
        <v>8893.8834951456301</v>
      </c>
      <c r="J58" s="20">
        <f t="shared" si="6"/>
        <v>3.9284103564605943</v>
      </c>
      <c r="K58" s="6">
        <f t="shared" si="6"/>
        <v>4436369.5</v>
      </c>
      <c r="M58" s="9">
        <f t="shared" si="6"/>
        <v>0.77634443821018095</v>
      </c>
    </row>
    <row r="59" spans="1:14">
      <c r="A59" t="s">
        <v>173</v>
      </c>
    </row>
    <row r="60" spans="1:14">
      <c r="A60" t="s">
        <v>71</v>
      </c>
    </row>
    <row r="61" spans="1:14">
      <c r="A61" t="s">
        <v>4</v>
      </c>
    </row>
  </sheetData>
  <conditionalFormatting sqref="H6:H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55">
    <cfRule type="dataBar" priority="3">
      <dataBar>
        <cfvo type="min"/>
        <cfvo type="max"/>
        <color rgb="FF638EC6"/>
      </dataBar>
    </cfRule>
  </conditionalFormatting>
  <conditionalFormatting sqref="J6:J55">
    <cfRule type="dataBar" priority="2">
      <dataBar>
        <cfvo type="min"/>
        <cfvo type="max"/>
        <color rgb="FF63C384"/>
      </dataBar>
    </cfRule>
  </conditionalFormatting>
  <conditionalFormatting sqref="M6:M5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scale="74" fitToHeight="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 Start Here</vt:lpstr>
      <vt:lpstr>1a. Direct from PDF (a)</vt:lpstr>
      <vt:lpstr>1b. Direct from PDF (b)</vt:lpstr>
      <vt:lpstr>1c. Backup</vt:lpstr>
      <vt:lpstr>2. Cleaned-up Data</vt:lpstr>
      <vt:lpstr>3. Next Starting Point</vt:lpstr>
      <vt:lpstr>3a. Pop Data</vt:lpstr>
      <vt:lpstr>3b. Lookup Divisions</vt:lpstr>
      <vt:lpstr>4. Analyzed Data</vt:lpstr>
      <vt:lpstr>5. Final Starting Point</vt:lpstr>
      <vt:lpstr>5a. Pivot Sample</vt:lpstr>
      <vt:lpstr>6. Final Outcome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Chris</dc:creator>
  <cp:lastModifiedBy>Andrew Chatham</cp:lastModifiedBy>
  <cp:lastPrinted>2012-06-13T02:38:45Z</cp:lastPrinted>
  <dcterms:created xsi:type="dcterms:W3CDTF">2012-05-09T21:23:50Z</dcterms:created>
  <dcterms:modified xsi:type="dcterms:W3CDTF">2012-07-16T20:22:43Z</dcterms:modified>
</cp:coreProperties>
</file>